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770" windowHeight="8520" firstSheet="1" activeTab="2"/>
  </bookViews>
  <sheets>
    <sheet name="政策明细表（原始表）" sheetId="1" state="hidden" r:id="rId1"/>
    <sheet name="政策明细表 (2)" sheetId="3" r:id="rId2"/>
    <sheet name="任务明细表" sheetId="2" r:id="rId3"/>
    <sheet name="完全做好数据存档2" sheetId="6" state="hidden" r:id="rId4"/>
    <sheet name="做好数据存档" sheetId="5" state="hidden" r:id="rId5"/>
    <sheet name="任务明细表 (2)" sheetId="4" state="hidden" r:id="rId6"/>
  </sheets>
  <externalReferences>
    <externalReference r:id="rId7"/>
    <externalReference r:id="rId8"/>
    <externalReference r:id="rId9"/>
    <externalReference r:id="rId10"/>
    <externalReference r:id="rId11"/>
  </externalReferences>
  <definedNames>
    <definedName name="_xlnm._FilterDatabase" localSheetId="2" hidden="1">任务明细表!$A$2:$CG$102</definedName>
    <definedName name="_xlnm._FilterDatabase" localSheetId="5" hidden="1">'任务明细表 (2)'!$A$2:$Y$97</definedName>
    <definedName name="_xlnm._FilterDatabase" localSheetId="4" hidden="1">做好数据存档!$A$2:$CG$97</definedName>
    <definedName name="_xlnm._FilterDatabase" localSheetId="3" hidden="1">完全做好数据存档2!$A$2:$CG$102</definedName>
  </definedNames>
  <calcPr calcId="144525"/>
</workbook>
</file>

<file path=xl/sharedStrings.xml><?xml version="1.0" encoding="utf-8"?>
<sst xmlns="http://schemas.openxmlformats.org/spreadsheetml/2006/main" count="240">
  <si>
    <t>10月重点品种政策明细表（三）</t>
  </si>
  <si>
    <t>门店奖励标准</t>
  </si>
  <si>
    <t>销售情况</t>
  </si>
  <si>
    <t>任务标准（10.1-10.31）</t>
  </si>
  <si>
    <t>序号</t>
  </si>
  <si>
    <t>商品系列</t>
  </si>
  <si>
    <t>货品ID</t>
  </si>
  <si>
    <t>品名</t>
  </si>
  <si>
    <t>规格</t>
  </si>
  <si>
    <t>产地</t>
  </si>
  <si>
    <t>考核价</t>
  </si>
  <si>
    <t>零售价</t>
  </si>
  <si>
    <t>毛利率</t>
  </si>
  <si>
    <t>现有政策</t>
  </si>
  <si>
    <t>追加奖励</t>
  </si>
  <si>
    <t>基础档（原提成）</t>
  </si>
  <si>
    <t>基础档金额</t>
  </si>
  <si>
    <t xml:space="preserve">挑战1 </t>
  </si>
  <si>
    <t>环比</t>
  </si>
  <si>
    <t>同比</t>
  </si>
  <si>
    <t>基础档</t>
  </si>
  <si>
    <t>挑战档</t>
  </si>
  <si>
    <t>处罚</t>
  </si>
  <si>
    <t>类别</t>
  </si>
  <si>
    <t>丹参+通脉</t>
  </si>
  <si>
    <t>丹参口服液</t>
  </si>
  <si>
    <t>10mlx10支</t>
  </si>
  <si>
    <t>太极涪陵药厂</t>
  </si>
  <si>
    <t>晒单奖励：1-4盒按1元/盒发放、5-9盒1.5元/盒发放、10盒及以上按2元/盒发放</t>
  </si>
  <si>
    <t>无</t>
  </si>
  <si>
    <t>对未完成基础任务的差额部分处罚2%</t>
  </si>
  <si>
    <t>中</t>
  </si>
  <si>
    <t>通脉颗粒</t>
  </si>
  <si>
    <t>10gx10袋</t>
  </si>
  <si>
    <t>重庆中药二厂</t>
  </si>
  <si>
    <t>晒单奖励：2元/盒</t>
  </si>
  <si>
    <t>感冒系列</t>
  </si>
  <si>
    <t>连花清瘟胶囊</t>
  </si>
  <si>
    <t>0.35gx36粒</t>
  </si>
  <si>
    <t>石家庄以岭</t>
  </si>
  <si>
    <t>1元/盒</t>
  </si>
  <si>
    <t>复方氨酚溴敏胶囊</t>
  </si>
  <si>
    <t>20粒</t>
  </si>
  <si>
    <t>香港澳美制药厂</t>
  </si>
  <si>
    <t>追加1元/盒，后台返利5.5元。前台毛利50%，加上后台返利毛利达72%</t>
  </si>
  <si>
    <t>感冒清热颗粒</t>
  </si>
  <si>
    <t>12g*12袋</t>
  </si>
  <si>
    <t>风寒咳嗽颗粒</t>
  </si>
  <si>
    <t>5gx6袋</t>
  </si>
  <si>
    <t>桐君阁药厂</t>
  </si>
  <si>
    <t>氨糖系列</t>
  </si>
  <si>
    <t>氨糖软骨素钙片</t>
  </si>
  <si>
    <t>180片</t>
  </si>
  <si>
    <t>汤臣倍健</t>
  </si>
  <si>
    <t>晒单奖励：加换购后，奖励10元/盒</t>
  </si>
  <si>
    <t>氨糖软骨素维生素D钙片</t>
  </si>
  <si>
    <t>102g（0.85gx120片）</t>
  </si>
  <si>
    <t>江苏艾兰得</t>
  </si>
  <si>
    <t>晒单奖励：10元/盒</t>
  </si>
  <si>
    <t>补肾类别</t>
  </si>
  <si>
    <t>还少丹</t>
  </si>
  <si>
    <t>9gx20袋（20丸重1克）</t>
  </si>
  <si>
    <t>晒单奖励：30元/盒</t>
  </si>
  <si>
    <t>追加1.5元</t>
  </si>
  <si>
    <t>9gx10袋(水蜜丸)</t>
  </si>
  <si>
    <t>晒单奖励：15元/盒</t>
  </si>
  <si>
    <t>追加1元</t>
  </si>
  <si>
    <t>六味地黄丸</t>
  </si>
  <si>
    <t>126丸/瓶(浓缩丸)</t>
  </si>
  <si>
    <t>五子衍宗丸</t>
  </si>
  <si>
    <t>300丸</t>
  </si>
  <si>
    <t>四川绵阳制药</t>
  </si>
  <si>
    <t>晒单奖励：20元/瓶</t>
  </si>
  <si>
    <t>补肾益寿胶囊</t>
  </si>
  <si>
    <t>0.3gx60粒</t>
  </si>
  <si>
    <t>晒单奖励：10元/瓶，1.5后台返利</t>
  </si>
  <si>
    <t>任务标准（9.26-10.25）</t>
  </si>
  <si>
    <t>处罚标准</t>
  </si>
  <si>
    <t>任务参考数据来源</t>
  </si>
  <si>
    <t>挑战档提成</t>
  </si>
  <si>
    <t>保底提成</t>
  </si>
  <si>
    <t>2.5元/盒</t>
  </si>
  <si>
    <t>3.5元/盒</t>
  </si>
  <si>
    <t>对未完成基础任务的差额部分处罚0.8元/盒</t>
  </si>
  <si>
    <t>环比数据</t>
  </si>
  <si>
    <t>2元/盒</t>
  </si>
  <si>
    <t>对未完成基础任务的差额部分处罚0.6元/盒</t>
  </si>
  <si>
    <t>0.8元/盒</t>
  </si>
  <si>
    <t>同比数据</t>
  </si>
  <si>
    <t>对未完成基础任务的差额部分处罚0.4元/盒</t>
  </si>
  <si>
    <t>1.5元/盒</t>
  </si>
  <si>
    <t>完成基础档盒数不处罚，未完成基础档，差额部分按8元/盒处罚</t>
  </si>
  <si>
    <t>完成基础档盒数不处罚，未完成基础档，差额部分按3元/盒处罚</t>
  </si>
  <si>
    <t>5%%</t>
  </si>
  <si>
    <t>未完成基础档按差额部分2%进行处罚</t>
  </si>
  <si>
    <t>重点品种10月门店任务考核结果</t>
  </si>
  <si>
    <t>艾兰得氨糖软骨素维生素D钙片</t>
  </si>
  <si>
    <t>汤臣倍健氨糖软骨素钙片</t>
  </si>
  <si>
    <t>还少丹系列</t>
  </si>
  <si>
    <t xml:space="preserve"> </t>
  </si>
  <si>
    <t>门店ID</t>
  </si>
  <si>
    <t>门店名称</t>
  </si>
  <si>
    <t>类型</t>
  </si>
  <si>
    <t>片区分类</t>
  </si>
  <si>
    <t>10.1-10.31销售</t>
  </si>
  <si>
    <t>基础档任务差异</t>
  </si>
  <si>
    <t>完成档次</t>
  </si>
  <si>
    <t>9.26-10.25日销售情况</t>
  </si>
  <si>
    <t>奖励</t>
  </si>
  <si>
    <t>10.1-10.31销售情况</t>
  </si>
  <si>
    <t>10.1-10.31日销售情况</t>
  </si>
  <si>
    <t>10.1-10.30日销售</t>
  </si>
  <si>
    <t>9.26-10.25销售金额</t>
  </si>
  <si>
    <t>基础档完成情况</t>
  </si>
  <si>
    <t>9.26-10.25日销售金额</t>
  </si>
  <si>
    <t>10.1-10.30日销售情况</t>
  </si>
  <si>
    <t>合计奖励</t>
  </si>
  <si>
    <t>合计处罚</t>
  </si>
  <si>
    <t>光华药店</t>
  </si>
  <si>
    <t>A1</t>
  </si>
  <si>
    <t>西北片区</t>
  </si>
  <si>
    <t>未完成</t>
  </si>
  <si>
    <t>成华区二环路北四段药店（汇融名城）</t>
  </si>
  <si>
    <t>A2</t>
  </si>
  <si>
    <t>青羊区十二桥药店</t>
  </si>
  <si>
    <t>枣子巷药店</t>
  </si>
  <si>
    <t>金牛区交大路第三药店</t>
  </si>
  <si>
    <t>光华村街药店</t>
  </si>
  <si>
    <t>武侯区顺和街店</t>
  </si>
  <si>
    <t>新都区新繁镇繁江北路药店</t>
  </si>
  <si>
    <t>成华区羊子山西路药店（兴元华盛）</t>
  </si>
  <si>
    <t>新都区马超东路店</t>
  </si>
  <si>
    <t>B1</t>
  </si>
  <si>
    <t>土龙路药店</t>
  </si>
  <si>
    <t>金沙路店</t>
  </si>
  <si>
    <t xml:space="preserve">B2 </t>
  </si>
  <si>
    <t>清江2店</t>
  </si>
  <si>
    <t>B2</t>
  </si>
  <si>
    <t>金牛区黄苑东街药店</t>
  </si>
  <si>
    <t>沙河源药店</t>
  </si>
  <si>
    <t>聚萃路店</t>
  </si>
  <si>
    <t>C2</t>
  </si>
  <si>
    <t>成华区新怡路店</t>
  </si>
  <si>
    <t>清江东路药店</t>
  </si>
  <si>
    <t>青羊区浣花滨河路药店</t>
  </si>
  <si>
    <t>西部店</t>
  </si>
  <si>
    <t>佳灵路</t>
  </si>
  <si>
    <t>贝森路店</t>
  </si>
  <si>
    <t>西林一街店</t>
  </si>
  <si>
    <t>银河北街</t>
  </si>
  <si>
    <t>合计</t>
  </si>
  <si>
    <t>旗舰店</t>
  </si>
  <si>
    <t>T</t>
  </si>
  <si>
    <t>旗舰片</t>
  </si>
  <si>
    <t>成华区华泰路药店</t>
  </si>
  <si>
    <t>东南片区</t>
  </si>
  <si>
    <t>高新区民丰大道西段药店</t>
  </si>
  <si>
    <t>成汉南路店</t>
  </si>
  <si>
    <t>成华区万科路药店</t>
  </si>
  <si>
    <t>新乐中街药店</t>
  </si>
  <si>
    <t>锦江区楠丰路店</t>
  </si>
  <si>
    <t>锦江区观音桥街药店</t>
  </si>
  <si>
    <t>锦江区水杉街药店</t>
  </si>
  <si>
    <t>高新天久北巷药店</t>
  </si>
  <si>
    <t>双流县西航港街道锦华路一段药店</t>
  </si>
  <si>
    <t>新园大道药店</t>
  </si>
  <si>
    <t>成华区万宇路药店</t>
  </si>
  <si>
    <t>C1</t>
  </si>
  <si>
    <t>高新区中和街道柳荫街药店</t>
  </si>
  <si>
    <t>高新区大源北街药店</t>
  </si>
  <si>
    <t>双流县三强西路</t>
  </si>
  <si>
    <t>成华区华康路药店</t>
  </si>
  <si>
    <t>龙潭西路店</t>
  </si>
  <si>
    <t>合欢树街</t>
  </si>
  <si>
    <t>金马河店</t>
  </si>
  <si>
    <t>成华区华油路药店</t>
  </si>
  <si>
    <t>城中片区</t>
  </si>
  <si>
    <t>通盈街药店</t>
  </si>
  <si>
    <t>成华区崔家店路药店</t>
  </si>
  <si>
    <t>红星店</t>
  </si>
  <si>
    <t>青羊区北东街店</t>
  </si>
  <si>
    <t>科华路店</t>
  </si>
  <si>
    <t>金丝街药店</t>
  </si>
  <si>
    <t>双林路药店</t>
  </si>
  <si>
    <t>人民中路店</t>
  </si>
  <si>
    <t>锦江区庆云南街药店</t>
  </si>
  <si>
    <t>成华杉板桥南一路店</t>
  </si>
  <si>
    <t>郫县一环路东南段店</t>
  </si>
  <si>
    <t>郫县郫筒镇东大街药店</t>
  </si>
  <si>
    <t>锦江区柳翠路药店</t>
  </si>
  <si>
    <t>龙泉驿生路店</t>
  </si>
  <si>
    <t>童子街店</t>
  </si>
  <si>
    <t>静明路店</t>
  </si>
  <si>
    <t>劼人路店</t>
  </si>
  <si>
    <t>邛崃中心药店</t>
  </si>
  <si>
    <t>城郊一片区</t>
  </si>
  <si>
    <t>新津邓双镇岷江店</t>
  </si>
  <si>
    <t>大邑县晋原镇内蒙古桃源店</t>
  </si>
  <si>
    <t>五津西路药店</t>
  </si>
  <si>
    <t>邛崃市临邛镇洪川小区药店</t>
  </si>
  <si>
    <t>大邑县晋原镇通达东路五段药店</t>
  </si>
  <si>
    <t>邛崃市临邛镇长安大道药店</t>
  </si>
  <si>
    <t>大邑东街店</t>
  </si>
  <si>
    <t>兴义镇万兴路药店</t>
  </si>
  <si>
    <t>大邑县晋原镇子龙路店</t>
  </si>
  <si>
    <t>大邑县新场镇文昌街药店</t>
  </si>
  <si>
    <t>大邑县安仁镇千禧街药店</t>
  </si>
  <si>
    <t>大邑县晋源镇东壕沟段药店</t>
  </si>
  <si>
    <t>大邑县沙渠镇方圆路药店</t>
  </si>
  <si>
    <t>邛崃市羊安镇永康大道药店</t>
  </si>
  <si>
    <t>武阳西路</t>
  </si>
  <si>
    <t>金带街药店</t>
  </si>
  <si>
    <t>城郊二片区</t>
  </si>
  <si>
    <t>怀远店</t>
  </si>
  <si>
    <t>崇州中心店</t>
  </si>
  <si>
    <t>都江堰景中路店</t>
  </si>
  <si>
    <t>温江店</t>
  </si>
  <si>
    <t>崇州尚贤坊街店</t>
  </si>
  <si>
    <t>都江堰奎光路中段药店</t>
  </si>
  <si>
    <t>三江店</t>
  </si>
  <si>
    <t>都江堰药店</t>
  </si>
  <si>
    <t>都江堰幸福镇翔凤路药店</t>
  </si>
  <si>
    <t>都江堰市蒲阳镇堰问道西路药店</t>
  </si>
  <si>
    <t>都江堰市蒲阳路药店</t>
  </si>
  <si>
    <t>鱼凫路</t>
  </si>
  <si>
    <t>都江堰聚源镇药店</t>
  </si>
  <si>
    <t>江安路</t>
  </si>
  <si>
    <t>城郊二片</t>
  </si>
  <si>
    <t xml:space="preserve">翠荫路 </t>
  </si>
  <si>
    <t>总计</t>
  </si>
  <si>
    <t>因系统内只能按财务月（上月26-本月25日）做单品奖励， 而重点品种考核时间为1-30日，导致26-30期间，系统无法为大家计算提成奖励，为不影响大家工资奖励，因此，特将10月重点品种（三）的计算时间变更为9.26-10.25日。（但为避免各店因核算时间更改，造成某些10.1-30日期间完成任务被罚款等情况，因此各店的完成档次及差额处罚仍然按原定10.1-10.31日核算，销售情况及奖励按9.26-10.25日核算）2、氨糖系列（艾兰得及汤臣倍健），因存在买赠及打折等活动，因此提成方式变更为按售价8%（基础档）及10%（挑战档） 提成。 3、每个品种为各店增加了保底提成。</t>
  </si>
  <si>
    <t/>
  </si>
  <si>
    <t>重点品种10月门店任务指标</t>
  </si>
  <si>
    <t>完成情况</t>
  </si>
  <si>
    <t>城郊一片</t>
  </si>
  <si>
    <r>
      <rPr>
        <sz val="18"/>
        <color rgb="FF666666"/>
        <rFont val="宋体"/>
        <charset val="134"/>
      </rPr>
      <t>因系统内只能按财务月（上月</t>
    </r>
    <r>
      <rPr>
        <sz val="18"/>
        <color rgb="FF666666"/>
        <rFont val="Verdana"/>
        <charset val="134"/>
      </rPr>
      <t>26-</t>
    </r>
    <r>
      <rPr>
        <sz val="18"/>
        <color rgb="FF666666"/>
        <rFont val="宋体"/>
        <charset val="134"/>
      </rPr>
      <t>本月</t>
    </r>
    <r>
      <rPr>
        <sz val="18"/>
        <color rgb="FF666666"/>
        <rFont val="Verdana"/>
        <charset val="134"/>
      </rPr>
      <t>25</t>
    </r>
    <r>
      <rPr>
        <sz val="18"/>
        <color rgb="FF666666"/>
        <rFont val="宋体"/>
        <charset val="134"/>
      </rPr>
      <t>日）做单品奖励，</t>
    </r>
    <r>
      <rPr>
        <sz val="18"/>
        <color rgb="FF666666"/>
        <rFont val="Verdana"/>
        <charset val="134"/>
      </rPr>
      <t xml:space="preserve"> </t>
    </r>
    <r>
      <rPr>
        <sz val="18"/>
        <color rgb="FF666666"/>
        <rFont val="宋体"/>
        <charset val="134"/>
      </rPr>
      <t>而重点品种考核时间为</t>
    </r>
    <r>
      <rPr>
        <sz val="18"/>
        <color rgb="FF666666"/>
        <rFont val="Verdana"/>
        <charset val="134"/>
      </rPr>
      <t>1-30</t>
    </r>
    <r>
      <rPr>
        <sz val="18"/>
        <color rgb="FF666666"/>
        <rFont val="宋体"/>
        <charset val="134"/>
      </rPr>
      <t>日，导致</t>
    </r>
    <r>
      <rPr>
        <sz val="18"/>
        <color rgb="FF666666"/>
        <rFont val="Verdana"/>
        <charset val="134"/>
      </rPr>
      <t>26-30</t>
    </r>
    <r>
      <rPr>
        <sz val="18"/>
        <color rgb="FF666666"/>
        <rFont val="宋体"/>
        <charset val="134"/>
      </rPr>
      <t>期间，系统无法为大家计算提成奖励，为不影响大家工资奖励，因此，特将</t>
    </r>
    <r>
      <rPr>
        <sz val="18"/>
        <color rgb="FF666666"/>
        <rFont val="Verdana"/>
        <charset val="134"/>
      </rPr>
      <t>10</t>
    </r>
    <r>
      <rPr>
        <sz val="18"/>
        <color rgb="FF666666"/>
        <rFont val="宋体"/>
        <charset val="134"/>
      </rPr>
      <t>月重点品种（三）的计算时间变更为</t>
    </r>
    <r>
      <rPr>
        <sz val="18"/>
        <color rgb="FF666666"/>
        <rFont val="Verdana"/>
        <charset val="134"/>
      </rPr>
      <t>9.26-10.25</t>
    </r>
    <r>
      <rPr>
        <sz val="18"/>
        <color rgb="FF666666"/>
        <rFont val="宋体"/>
        <charset val="134"/>
      </rPr>
      <t>日。（但为避免各店因核算时间更改，造成未完成任务被罚款等情况，因此各店的完成档次仍然按原定</t>
    </r>
    <r>
      <rPr>
        <sz val="18"/>
        <color rgb="FF666666"/>
        <rFont val="Verdana"/>
        <charset val="134"/>
      </rPr>
      <t>10.1-10.31</t>
    </r>
    <r>
      <rPr>
        <sz val="18"/>
        <color rgb="FF666666"/>
        <rFont val="宋体"/>
        <charset val="134"/>
      </rPr>
      <t>日核算，销售情况按</t>
    </r>
    <r>
      <rPr>
        <sz val="18"/>
        <color rgb="FF666666"/>
        <rFont val="Verdana"/>
        <charset val="134"/>
      </rPr>
      <t>9.26-10.25</t>
    </r>
    <r>
      <rPr>
        <sz val="18"/>
        <color rgb="FF666666"/>
        <rFont val="宋体"/>
        <charset val="134"/>
      </rPr>
      <t>日核算）</t>
    </r>
    <r>
      <rPr>
        <sz val="18"/>
        <color rgb="FF666666"/>
        <rFont val="Verdana"/>
        <charset val="134"/>
      </rPr>
      <t>2</t>
    </r>
    <r>
      <rPr>
        <sz val="18"/>
        <color rgb="FF666666"/>
        <rFont val="宋体"/>
        <charset val="134"/>
      </rPr>
      <t>、氨糖系列（艾兰得及汤臣倍健），因存在买赠及打折等活动，因此提成方式变更为按售价</t>
    </r>
    <r>
      <rPr>
        <sz val="18"/>
        <color rgb="FF666666"/>
        <rFont val="Verdana"/>
        <charset val="134"/>
      </rPr>
      <t>8%</t>
    </r>
    <r>
      <rPr>
        <sz val="18"/>
        <color rgb="FF666666"/>
        <rFont val="宋体"/>
        <charset val="134"/>
      </rPr>
      <t>（基础档）及</t>
    </r>
    <r>
      <rPr>
        <sz val="18"/>
        <color rgb="FF666666"/>
        <rFont val="Verdana"/>
        <charset val="134"/>
      </rPr>
      <t>10%</t>
    </r>
    <r>
      <rPr>
        <sz val="18"/>
        <color rgb="FF666666"/>
        <rFont val="宋体"/>
        <charset val="134"/>
      </rPr>
      <t>（挑战档）</t>
    </r>
    <r>
      <rPr>
        <sz val="18"/>
        <color rgb="FF666666"/>
        <rFont val="Verdana"/>
        <charset val="134"/>
      </rPr>
      <t xml:space="preserve"> </t>
    </r>
    <r>
      <rPr>
        <sz val="18"/>
        <color rgb="FF666666"/>
        <rFont val="宋体"/>
        <charset val="134"/>
      </rPr>
      <t>提成。</t>
    </r>
    <r>
      <rPr>
        <sz val="18"/>
        <color rgb="FF666666"/>
        <rFont val="Verdana"/>
        <charset val="134"/>
      </rPr>
      <t> </t>
    </r>
  </si>
  <si>
    <t>感冒清热</t>
  </si>
  <si>
    <t>六位地黄丸</t>
  </si>
  <si>
    <t>补肾</t>
  </si>
  <si>
    <t>备注：大部分品种基础任务都按同期或环比揱为基础任务，无大额增长。新店及去年装修无数据门店根据上两月销售及门店类型制定。</t>
  </si>
</sst>
</file>

<file path=xl/styles.xml><?xml version="1.0" encoding="utf-8"?>
<styleSheet xmlns="http://schemas.openxmlformats.org/spreadsheetml/2006/main">
  <numFmts count="7">
    <numFmt numFmtId="43" formatCode="_ * #,##0.00_ ;_ * \-#,##0.00_ ;_ * &quot;-&quot;??_ ;_ @_ "/>
    <numFmt numFmtId="41" formatCode="_ * #,##0_ ;_ * \-#,##0_ ;_ * &quot;-&quot;_ ;_ @_ "/>
    <numFmt numFmtId="176" formatCode="0.0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7" formatCode="0_ "/>
    <numFmt numFmtId="178" formatCode="0.00_);[Red]\(0.00\)"/>
  </numFmts>
  <fonts count="52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name val="Arial"/>
      <charset val="0"/>
    </font>
    <font>
      <b/>
      <sz val="14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name val="Arial"/>
      <charset val="0"/>
    </font>
    <font>
      <sz val="12"/>
      <name val="宋体"/>
      <charset val="0"/>
    </font>
    <font>
      <sz val="11"/>
      <name val="宋体"/>
      <charset val="134"/>
      <scheme val="minor"/>
    </font>
    <font>
      <sz val="18"/>
      <color rgb="FF666666"/>
      <name val="宋体"/>
      <charset val="134"/>
    </font>
    <font>
      <b/>
      <sz val="10"/>
      <name val="宋体"/>
      <charset val="0"/>
    </font>
    <font>
      <sz val="10"/>
      <name val="宋体"/>
      <charset val="0"/>
    </font>
    <font>
      <sz val="9"/>
      <name val="宋体"/>
      <charset val="134"/>
    </font>
    <font>
      <sz val="12"/>
      <name val="宋体"/>
      <charset val="134"/>
      <scheme val="minor"/>
    </font>
    <font>
      <b/>
      <sz val="9"/>
      <name val="宋体"/>
      <charset val="134"/>
    </font>
    <font>
      <sz val="9"/>
      <name val="宋体"/>
      <charset val="134"/>
      <scheme val="minor"/>
    </font>
    <font>
      <sz val="9"/>
      <name val="Arial"/>
      <charset val="0"/>
    </font>
    <font>
      <sz val="9"/>
      <name val="宋体"/>
      <charset val="0"/>
    </font>
    <font>
      <b/>
      <sz val="9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9"/>
      <color theme="1"/>
      <name val="宋体"/>
      <charset val="134"/>
    </font>
    <font>
      <sz val="12"/>
      <color rgb="FFFF0000"/>
      <name val="宋体"/>
      <charset val="134"/>
      <scheme val="minor"/>
    </font>
    <font>
      <sz val="9"/>
      <color rgb="FFFF0000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9"/>
      <color rgb="FFFF0000"/>
      <name val="宋体"/>
      <charset val="134"/>
    </font>
    <font>
      <sz val="9"/>
      <color rgb="FFFF0000"/>
      <name val="宋体"/>
      <charset val="0"/>
    </font>
    <font>
      <b/>
      <sz val="9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8"/>
      <color rgb="FF666666"/>
      <name val="Verdana"/>
      <charset val="134"/>
    </font>
  </fonts>
  <fills count="37">
    <fill>
      <patternFill patternType="none"/>
    </fill>
    <fill>
      <patternFill patternType="gray125"/>
    </fill>
    <fill>
      <patternFill patternType="solid">
        <fgColor theme="9" tint="0.6"/>
        <bgColor indexed="64"/>
      </patternFill>
    </fill>
    <fill>
      <patternFill patternType="solid">
        <fgColor theme="8" tint="0.4"/>
        <bgColor indexed="64"/>
      </patternFill>
    </fill>
    <fill>
      <patternFill patternType="solid">
        <fgColor theme="7" tint="0.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7" fillId="17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0" borderId="15" applyNumberFormat="0" applyFill="0" applyAlignment="0" applyProtection="0">
      <alignment vertical="center"/>
    </xf>
    <xf numFmtId="0" fontId="50" fillId="0" borderId="15" applyNumberFormat="0" applyFill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33" fillId="10" borderId="9" applyNumberFormat="0" applyAlignment="0" applyProtection="0">
      <alignment vertical="center"/>
    </xf>
    <xf numFmtId="0" fontId="39" fillId="10" borderId="10" applyNumberFormat="0" applyAlignment="0" applyProtection="0">
      <alignment vertical="center"/>
    </xf>
    <xf numFmtId="0" fontId="47" fillId="27" borderId="14" applyNumberFormat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4" fillId="0" borderId="11" applyNumberFormat="0" applyFill="0" applyAlignment="0" applyProtection="0">
      <alignment vertical="center"/>
    </xf>
    <xf numFmtId="0" fontId="46" fillId="0" borderId="13" applyNumberFormat="0" applyFill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41" fillId="5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  <xf numFmtId="0" fontId="41" fillId="34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41" fillId="36" borderId="0" applyNumberFormat="0" applyBorder="0" applyAlignment="0" applyProtection="0">
      <alignment vertical="center"/>
    </xf>
  </cellStyleXfs>
  <cellXfs count="156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7" fillId="0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8" fillId="3" borderId="1" xfId="0" applyFont="1" applyFill="1" applyBorder="1" applyAlignment="1">
      <alignment horizontal="left" vertical="center"/>
    </xf>
    <xf numFmtId="0" fontId="9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left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11" fillId="0" borderId="0" xfId="0" applyFont="1" applyFill="1" applyAlignment="1">
      <alignment horizontal="left" vertical="center" wrapText="1"/>
    </xf>
    <xf numFmtId="0" fontId="11" fillId="0" borderId="0" xfId="0" applyFont="1" applyFill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0" fillId="0" borderId="0" xfId="0" applyAlignment="1">
      <alignment vertical="center" wrapText="1"/>
    </xf>
    <xf numFmtId="0" fontId="0" fillId="4" borderId="2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/>
    </xf>
    <xf numFmtId="0" fontId="9" fillId="5" borderId="2" xfId="0" applyFont="1" applyFill="1" applyBorder="1" applyAlignment="1">
      <alignment horizontal="center" vertical="center"/>
    </xf>
    <xf numFmtId="0" fontId="9" fillId="5" borderId="3" xfId="0" applyFont="1" applyFill="1" applyBorder="1" applyAlignment="1">
      <alignment horizontal="center" vertical="center"/>
    </xf>
    <xf numFmtId="0" fontId="9" fillId="5" borderId="4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/>
    </xf>
    <xf numFmtId="0" fontId="0" fillId="5" borderId="1" xfId="0" applyFill="1" applyBorder="1">
      <alignment vertical="center"/>
    </xf>
    <xf numFmtId="0" fontId="0" fillId="5" borderId="1" xfId="0" applyFill="1" applyBorder="1" applyAlignment="1">
      <alignment vertical="center" wrapText="1"/>
    </xf>
    <xf numFmtId="0" fontId="0" fillId="0" borderId="1" xfId="0" applyBorder="1">
      <alignment vertical="center"/>
    </xf>
    <xf numFmtId="0" fontId="1" fillId="0" borderId="1" xfId="0" applyFont="1" applyBorder="1">
      <alignment vertical="center"/>
    </xf>
    <xf numFmtId="0" fontId="13" fillId="0" borderId="0" xfId="0" applyFont="1" applyAlignment="1">
      <alignment vertical="center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left" wrapText="1"/>
    </xf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2" fillId="0" borderId="1" xfId="0" applyFont="1" applyBorder="1">
      <alignment vertical="center"/>
    </xf>
    <xf numFmtId="0" fontId="2" fillId="0" borderId="0" xfId="0" applyFont="1">
      <alignment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  <xf numFmtId="176" fontId="0" fillId="0" borderId="1" xfId="0" applyNumberFormat="1" applyBorder="1">
      <alignment vertical="center"/>
    </xf>
    <xf numFmtId="0" fontId="14" fillId="0" borderId="1" xfId="0" applyFont="1" applyFill="1" applyBorder="1" applyAlignment="1">
      <alignment horizontal="center"/>
    </xf>
    <xf numFmtId="0" fontId="15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/>
    </xf>
    <xf numFmtId="0" fontId="0" fillId="0" borderId="1" xfId="0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6" fillId="0" borderId="0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6" fillId="6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177" fontId="19" fillId="0" borderId="1" xfId="0" applyNumberFormat="1" applyFont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8" fillId="6" borderId="1" xfId="0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9" fontId="16" fillId="0" borderId="1" xfId="0" applyNumberFormat="1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9" fontId="16" fillId="6" borderId="1" xfId="11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 wrapText="1"/>
    </xf>
    <xf numFmtId="9" fontId="16" fillId="0" borderId="1" xfId="11" applyFont="1" applyFill="1" applyBorder="1" applyAlignment="1">
      <alignment horizontal="center" vertical="center"/>
    </xf>
    <xf numFmtId="9" fontId="16" fillId="0" borderId="1" xfId="11" applyNumberFormat="1" applyFont="1" applyFill="1" applyBorder="1" applyAlignment="1">
      <alignment horizontal="center" vertical="center" wrapText="1"/>
    </xf>
    <xf numFmtId="9" fontId="16" fillId="0" borderId="1" xfId="11" applyNumberFormat="1" applyFont="1" applyFill="1" applyBorder="1" applyAlignment="1">
      <alignment horizontal="center" vertical="center"/>
    </xf>
    <xf numFmtId="9" fontId="16" fillId="6" borderId="5" xfId="0" applyNumberFormat="1" applyFont="1" applyFill="1" applyBorder="1" applyAlignment="1" applyProtection="1">
      <alignment horizontal="center" vertical="center" wrapText="1"/>
    </xf>
    <xf numFmtId="9" fontId="16" fillId="6" borderId="5" xfId="0" applyNumberFormat="1" applyFont="1" applyFill="1" applyBorder="1" applyAlignment="1">
      <alignment horizontal="center" vertical="center" wrapText="1"/>
    </xf>
    <xf numFmtId="9" fontId="16" fillId="6" borderId="1" xfId="11" applyNumberFormat="1" applyFont="1" applyFill="1" applyBorder="1" applyAlignment="1">
      <alignment horizontal="center" vertical="center" wrapText="1"/>
    </xf>
    <xf numFmtId="9" fontId="16" fillId="6" borderId="1" xfId="11" applyNumberFormat="1" applyFont="1" applyFill="1" applyBorder="1" applyAlignment="1" applyProtection="1">
      <alignment horizontal="center" vertical="center" wrapText="1"/>
    </xf>
    <xf numFmtId="0" fontId="16" fillId="6" borderId="6" xfId="0" applyNumberFormat="1" applyFont="1" applyFill="1" applyBorder="1" applyAlignment="1" applyProtection="1">
      <alignment horizontal="center" vertical="center" wrapText="1"/>
    </xf>
    <xf numFmtId="0" fontId="16" fillId="6" borderId="6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/>
    </xf>
    <xf numFmtId="9" fontId="16" fillId="0" borderId="1" xfId="0" applyNumberFormat="1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9" fontId="26" fillId="0" borderId="1" xfId="11" applyFont="1" applyBorder="1" applyAlignment="1">
      <alignment horizontal="center" vertical="center"/>
    </xf>
    <xf numFmtId="9" fontId="26" fillId="0" borderId="1" xfId="11" applyFont="1" applyBorder="1" applyAlignment="1">
      <alignment horizontal="center" vertical="center" wrapText="1"/>
    </xf>
    <xf numFmtId="9" fontId="7" fillId="0" borderId="1" xfId="0" applyNumberFormat="1" applyFont="1" applyFill="1" applyBorder="1" applyAlignment="1">
      <alignment horizontal="center" vertical="center" wrapText="1"/>
    </xf>
    <xf numFmtId="178" fontId="7" fillId="0" borderId="1" xfId="0" applyNumberFormat="1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/>
    </xf>
    <xf numFmtId="9" fontId="8" fillId="0" borderId="1" xfId="11" applyFont="1" applyBorder="1" applyAlignment="1">
      <alignment horizontal="center" vertical="center"/>
    </xf>
    <xf numFmtId="9" fontId="8" fillId="0" borderId="1" xfId="11" applyFont="1" applyBorder="1" applyAlignment="1">
      <alignment horizontal="center" vertical="center" wrapText="1"/>
    </xf>
    <xf numFmtId="9" fontId="6" fillId="0" borderId="1" xfId="11" applyFont="1" applyFill="1" applyBorder="1" applyAlignment="1">
      <alignment horizontal="center" vertical="center"/>
    </xf>
    <xf numFmtId="178" fontId="6" fillId="0" borderId="1" xfId="0" applyNumberFormat="1" applyFont="1" applyFill="1" applyBorder="1" applyAlignment="1">
      <alignment horizontal="center" vertical="center" wrapText="1"/>
    </xf>
    <xf numFmtId="9" fontId="6" fillId="0" borderId="1" xfId="11" applyNumberFormat="1" applyFont="1" applyFill="1" applyBorder="1" applyAlignment="1">
      <alignment horizontal="center" vertical="center"/>
    </xf>
    <xf numFmtId="0" fontId="8" fillId="6" borderId="1" xfId="11" applyNumberFormat="1" applyFont="1" applyFill="1" applyBorder="1" applyAlignment="1" applyProtection="1">
      <alignment horizontal="center" vertical="center"/>
    </xf>
    <xf numFmtId="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9" fontId="6" fillId="0" borderId="1" xfId="0" applyNumberFormat="1" applyFont="1" applyFill="1" applyBorder="1" applyAlignment="1">
      <alignment horizontal="center" vertical="center"/>
    </xf>
    <xf numFmtId="9" fontId="6" fillId="0" borderId="1" xfId="11" applyNumberFormat="1" applyFont="1" applyFill="1" applyBorder="1" applyAlignment="1">
      <alignment horizontal="center" vertical="center" wrapText="1"/>
    </xf>
    <xf numFmtId="0" fontId="31" fillId="0" borderId="1" xfId="0" applyFont="1" applyBorder="1" applyAlignment="1">
      <alignment horizontal="center" vertical="center"/>
    </xf>
    <xf numFmtId="0" fontId="26" fillId="0" borderId="5" xfId="0" applyFont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 wrapText="1"/>
    </xf>
    <xf numFmtId="0" fontId="26" fillId="0" borderId="6" xfId="0" applyFont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/>
    </xf>
    <xf numFmtId="0" fontId="29" fillId="0" borderId="5" xfId="0" applyFont="1" applyFill="1" applyBorder="1" applyAlignment="1">
      <alignment horizontal="center" vertical="center"/>
    </xf>
    <xf numFmtId="0" fontId="29" fillId="0" borderId="6" xfId="0" applyFont="1" applyFill="1" applyBorder="1" applyAlignment="1">
      <alignment horizontal="center" vertical="center"/>
    </xf>
    <xf numFmtId="0" fontId="19" fillId="6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3.xml"/><Relationship Id="rId8" Type="http://schemas.openxmlformats.org/officeDocument/2006/relationships/externalLink" Target="externalLinks/externalLink2.xml"/><Relationship Id="rId7" Type="http://schemas.openxmlformats.org/officeDocument/2006/relationships/externalLink" Target="externalLinks/externalLink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externalLink" Target="externalLinks/externalLink5.xml"/><Relationship Id="rId10" Type="http://schemas.openxmlformats.org/officeDocument/2006/relationships/externalLink" Target="externalLinks/externalLink4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32771;&#26680;&#20215;&#26597;&#35810;_2018092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Desktop\10.1-31&#26085;&#37325;&#28857;&#19977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Desktop\&#27688;&#31958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Desktop\9.26-10.25&#37325;&#28857;&#19977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Desktop\9.26-10.25&#27688;&#31958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考核价查询"/>
    </sheetNames>
    <sheetDataSet>
      <sheetData sheetId="0">
        <row r="1">
          <cell r="A1" t="str">
            <v>货品ID</v>
          </cell>
          <cell r="B1" t="str">
            <v>货品名称</v>
          </cell>
          <cell r="C1" t="str">
            <v>规格</v>
          </cell>
          <cell r="D1" t="str">
            <v>单位</v>
          </cell>
          <cell r="E1" t="str">
            <v>考核价</v>
          </cell>
        </row>
        <row r="2">
          <cell r="A2">
            <v>139379</v>
          </cell>
          <cell r="B2" t="str">
            <v>感冒清热颗粒</v>
          </cell>
          <cell r="C2" t="str">
            <v>12g*12袋</v>
          </cell>
          <cell r="D2" t="str">
            <v>盒</v>
          </cell>
          <cell r="E2">
            <v>8.4</v>
          </cell>
        </row>
        <row r="3">
          <cell r="A3">
            <v>118954</v>
          </cell>
          <cell r="B3" t="str">
            <v>连花清瘟胶囊</v>
          </cell>
          <cell r="C3" t="str">
            <v>0.35gx36粒</v>
          </cell>
          <cell r="D3" t="str">
            <v>盒</v>
          </cell>
          <cell r="E3">
            <v>9.3</v>
          </cell>
        </row>
        <row r="4">
          <cell r="A4">
            <v>136714</v>
          </cell>
          <cell r="B4" t="str">
            <v>复方氨酚溴敏胶囊</v>
          </cell>
          <cell r="C4" t="str">
            <v>20粒</v>
          </cell>
          <cell r="D4" t="str">
            <v>盒</v>
          </cell>
          <cell r="E4">
            <v>14.8</v>
          </cell>
        </row>
        <row r="5">
          <cell r="A5">
            <v>113826</v>
          </cell>
          <cell r="B5" t="str">
            <v>风寒咳嗽颗粒</v>
          </cell>
          <cell r="C5" t="str">
            <v>5gx6袋</v>
          </cell>
          <cell r="D5" t="str">
            <v>盒</v>
          </cell>
          <cell r="E5">
            <v>12</v>
          </cell>
        </row>
        <row r="6">
          <cell r="A6">
            <v>75138</v>
          </cell>
          <cell r="B6" t="str">
            <v>还少丹</v>
          </cell>
          <cell r="C6" t="str">
            <v>9gx10袋(水蜜丸)</v>
          </cell>
          <cell r="D6" t="str">
            <v>盒</v>
          </cell>
          <cell r="E6">
            <v>60</v>
          </cell>
        </row>
        <row r="7">
          <cell r="A7">
            <v>164949</v>
          </cell>
          <cell r="B7" t="str">
            <v>还少丹</v>
          </cell>
          <cell r="C7" t="str">
            <v>9gx20袋（20丸重1克）</v>
          </cell>
          <cell r="D7" t="str">
            <v>盒</v>
          </cell>
          <cell r="E7">
            <v>84</v>
          </cell>
        </row>
        <row r="8">
          <cell r="A8">
            <v>166880</v>
          </cell>
          <cell r="B8" t="str">
            <v>五子衍宗丸</v>
          </cell>
          <cell r="C8" t="str">
            <v>10丸x30袋(浓缩丸）</v>
          </cell>
          <cell r="D8" t="str">
            <v>盒</v>
          </cell>
          <cell r="E8">
            <v>89.1</v>
          </cell>
        </row>
        <row r="9">
          <cell r="A9">
            <v>21580</v>
          </cell>
          <cell r="B9" t="str">
            <v>补肾益寿胶囊</v>
          </cell>
          <cell r="C9" t="str">
            <v>0.3gx60粒</v>
          </cell>
          <cell r="D9" t="str">
            <v>盒</v>
          </cell>
          <cell r="E9">
            <v>55.6</v>
          </cell>
        </row>
        <row r="10">
          <cell r="A10">
            <v>84174</v>
          </cell>
          <cell r="B10" t="str">
            <v>六味地黄丸</v>
          </cell>
          <cell r="C10" t="str">
            <v>126丸/瓶(浓缩丸)</v>
          </cell>
          <cell r="D10" t="str">
            <v>盒</v>
          </cell>
          <cell r="E10">
            <v>12.25</v>
          </cell>
        </row>
        <row r="11">
          <cell r="A11">
            <v>133360</v>
          </cell>
          <cell r="B11" t="str">
            <v>丹参口服液</v>
          </cell>
          <cell r="C11" t="str">
            <v>10mlx10支</v>
          </cell>
          <cell r="D11" t="str">
            <v>盒</v>
          </cell>
          <cell r="E11">
            <v>16.4</v>
          </cell>
        </row>
        <row r="12">
          <cell r="A12">
            <v>31440</v>
          </cell>
          <cell r="B12" t="str">
            <v>通脉颗粒</v>
          </cell>
          <cell r="C12" t="str">
            <v>10gx10袋</v>
          </cell>
          <cell r="D12" t="str">
            <v>盒</v>
          </cell>
          <cell r="E12">
            <v>15.2</v>
          </cell>
        </row>
        <row r="13">
          <cell r="A13">
            <v>116987</v>
          </cell>
          <cell r="B13" t="str">
            <v>氨糖软骨素维生素D钙片</v>
          </cell>
          <cell r="C13" t="str">
            <v>102g（0.85gx120片）</v>
          </cell>
          <cell r="D13" t="str">
            <v>盒</v>
          </cell>
          <cell r="E13">
            <v>71</v>
          </cell>
        </row>
        <row r="14">
          <cell r="A14">
            <v>162305</v>
          </cell>
          <cell r="B14" t="str">
            <v>氨糖软骨素钙片</v>
          </cell>
          <cell r="C14" t="str">
            <v>180片</v>
          </cell>
          <cell r="D14" t="str">
            <v>盒</v>
          </cell>
          <cell r="E14">
            <v>174.6</v>
          </cell>
        </row>
        <row r="15">
          <cell r="B15" t="str">
            <v/>
          </cell>
          <cell r="C15" t="str">
            <v/>
          </cell>
          <cell r="D15" t="str">
            <v/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QL Results"/>
      <sheetName val="SQL Statement"/>
    </sheetNames>
    <sheetDataSet>
      <sheetData sheetId="0">
        <row r="1">
          <cell r="B1" t="str">
            <v>门店id</v>
          </cell>
          <cell r="C1" t="str">
            <v>MAX(DECODE(BB.DOCID,35,BB.DOCN</v>
          </cell>
          <cell r="D1" t="str">
            <v>基础任务</v>
          </cell>
          <cell r="E1" t="str">
            <v>挑战任务</v>
          </cell>
          <cell r="F1" t="str">
            <v>销售金额</v>
          </cell>
          <cell r="G1" t="str">
            <v>销售数量</v>
          </cell>
          <cell r="H1" t="str">
            <v>MAX(DECODE(BB.DOCID,36,BB.DOCN</v>
          </cell>
          <cell r="I1" t="str">
            <v>基础任务</v>
          </cell>
          <cell r="J1" t="str">
            <v>挑战任务</v>
          </cell>
          <cell r="K1" t="str">
            <v>销售金额</v>
          </cell>
          <cell r="L1" t="str">
            <v>销售数量</v>
          </cell>
          <cell r="M1" t="str">
            <v>MAX(DECODE(BB.DOCID,37,BB.DOCN</v>
          </cell>
          <cell r="N1" t="str">
            <v>基础任务</v>
          </cell>
          <cell r="O1" t="str">
            <v>挑战任务</v>
          </cell>
          <cell r="P1" t="str">
            <v>销售金额</v>
          </cell>
          <cell r="Q1" t="str">
            <v>销售数量</v>
          </cell>
          <cell r="R1" t="str">
            <v>MAX(DECODE(BB.DOCID,38,BB.DOCN</v>
          </cell>
          <cell r="S1" t="str">
            <v>基础任务</v>
          </cell>
          <cell r="T1" t="str">
            <v>挑战任务</v>
          </cell>
          <cell r="U1" t="str">
            <v>销售金额</v>
          </cell>
          <cell r="V1" t="str">
            <v>销售数量</v>
          </cell>
          <cell r="W1" t="str">
            <v>MAX(DECODE(BB.DOCID,39,BB.DOCN</v>
          </cell>
          <cell r="X1" t="str">
            <v>基础任务</v>
          </cell>
          <cell r="Y1" t="str">
            <v>挑战任务</v>
          </cell>
          <cell r="Z1" t="str">
            <v>销售金额</v>
          </cell>
          <cell r="AA1" t="str">
            <v>销售数量</v>
          </cell>
          <cell r="AB1" t="str">
            <v>MAX(DECODE(BB.DOCID,41,BB.DOCN</v>
          </cell>
          <cell r="AC1" t="str">
            <v>基础任务</v>
          </cell>
          <cell r="AD1" t="str">
            <v>挑战任务</v>
          </cell>
          <cell r="AE1" t="str">
            <v>销售金额</v>
          </cell>
          <cell r="AF1" t="str">
            <v>销售数量</v>
          </cell>
          <cell r="AG1" t="str">
            <v>MAX(DECODE(BB.DOCID,42,BB.DOCN</v>
          </cell>
          <cell r="AH1" t="str">
            <v>基础任务</v>
          </cell>
          <cell r="AI1" t="str">
            <v>挑战任务</v>
          </cell>
          <cell r="AJ1" t="str">
            <v>销售金额</v>
          </cell>
          <cell r="AK1" t="str">
            <v>销售数量</v>
          </cell>
          <cell r="AL1" t="str">
            <v>MAX(DECODE(BB.DOCID,43,BB.DOCN</v>
          </cell>
          <cell r="AM1" t="str">
            <v>基础任务</v>
          </cell>
          <cell r="AN1" t="str">
            <v>挑战任务</v>
          </cell>
          <cell r="AO1" t="str">
            <v>销售金额</v>
          </cell>
          <cell r="AP1" t="str">
            <v>销售数量</v>
          </cell>
          <cell r="AQ1" t="str">
            <v>MAX(DECODE(BB.DOCID,44,BB.DOCN</v>
          </cell>
          <cell r="AR1" t="str">
            <v>基础任务</v>
          </cell>
          <cell r="AS1" t="str">
            <v>挑战任务</v>
          </cell>
          <cell r="AT1" t="str">
            <v>销售金额</v>
          </cell>
        </row>
        <row r="2">
          <cell r="B2">
            <v>52</v>
          </cell>
          <cell r="C2" t="str">
            <v>丹参+通脉</v>
          </cell>
          <cell r="D2">
            <v>17</v>
          </cell>
          <cell r="E2">
            <v>23</v>
          </cell>
          <cell r="F2">
            <v>115.9</v>
          </cell>
          <cell r="G2">
            <v>3</v>
          </cell>
          <cell r="H2" t="str">
            <v>复方氨酚溴敏胶囊</v>
          </cell>
          <cell r="I2">
            <v>35</v>
          </cell>
          <cell r="J2">
            <v>40</v>
          </cell>
          <cell r="K2">
            <v>621.3</v>
          </cell>
          <cell r="L2">
            <v>22</v>
          </cell>
          <cell r="M2" t="str">
            <v/>
          </cell>
          <cell r="N2">
            <v>36</v>
          </cell>
          <cell r="O2">
            <v>41</v>
          </cell>
          <cell r="P2" t="str">
            <v/>
          </cell>
          <cell r="Q2" t="str">
            <v/>
          </cell>
          <cell r="R2" t="str">
            <v>感冒清热颗粒</v>
          </cell>
          <cell r="S2">
            <v>2</v>
          </cell>
          <cell r="T2">
            <v>3</v>
          </cell>
          <cell r="U2">
            <v>888.74</v>
          </cell>
          <cell r="V2">
            <v>39</v>
          </cell>
          <cell r="W2" t="str">
            <v>氨糖软骨素钙片</v>
          </cell>
          <cell r="X2">
            <v>1</v>
          </cell>
          <cell r="Y2">
            <v>2</v>
          </cell>
          <cell r="Z2" t="str">
            <v/>
          </cell>
          <cell r="AA2" t="str">
            <v/>
          </cell>
          <cell r="AB2" t="str">
            <v/>
          </cell>
          <cell r="AC2">
            <v>14</v>
          </cell>
          <cell r="AD2">
            <v>18</v>
          </cell>
          <cell r="AE2" t="str">
            <v/>
          </cell>
          <cell r="AF2" t="str">
            <v/>
          </cell>
          <cell r="AG2" t="str">
            <v>六味地黄丸</v>
          </cell>
          <cell r="AH2">
            <v>136</v>
          </cell>
          <cell r="AI2">
            <v>204</v>
          </cell>
          <cell r="AJ2">
            <v>965</v>
          </cell>
          <cell r="AK2">
            <v>31</v>
          </cell>
          <cell r="AL2" t="str">
            <v>五子衍宗丸</v>
          </cell>
          <cell r="AM2">
            <v>84.5</v>
          </cell>
          <cell r="AN2">
            <v>169</v>
          </cell>
          <cell r="AO2">
            <v>198</v>
          </cell>
          <cell r="AP2">
            <v>1</v>
          </cell>
          <cell r="AQ2" t="str">
            <v>补肾益寿胶囊</v>
          </cell>
          <cell r="AR2">
            <v>935.01</v>
          </cell>
          <cell r="AS2">
            <v>1169</v>
          </cell>
          <cell r="AT2">
            <v>970.03</v>
          </cell>
        </row>
        <row r="3">
          <cell r="B3">
            <v>54</v>
          </cell>
          <cell r="C3" t="str">
            <v>丹参+通脉</v>
          </cell>
          <cell r="D3">
            <v>17</v>
          </cell>
          <cell r="E3">
            <v>23</v>
          </cell>
          <cell r="F3">
            <v>97.28</v>
          </cell>
          <cell r="G3">
            <v>3</v>
          </cell>
          <cell r="H3" t="str">
            <v>复方氨酚溴敏胶囊</v>
          </cell>
          <cell r="I3">
            <v>33</v>
          </cell>
          <cell r="J3">
            <v>38</v>
          </cell>
          <cell r="K3">
            <v>565.86</v>
          </cell>
          <cell r="L3">
            <v>21</v>
          </cell>
          <cell r="M3" t="str">
            <v/>
          </cell>
          <cell r="N3">
            <v>63</v>
          </cell>
          <cell r="O3">
            <v>73</v>
          </cell>
          <cell r="P3" t="str">
            <v/>
          </cell>
          <cell r="Q3" t="str">
            <v/>
          </cell>
          <cell r="R3" t="str">
            <v>感冒清热颗粒</v>
          </cell>
          <cell r="S3">
            <v>2</v>
          </cell>
          <cell r="T3">
            <v>3</v>
          </cell>
          <cell r="U3">
            <v>568.37</v>
          </cell>
          <cell r="V3">
            <v>27</v>
          </cell>
          <cell r="W3" t="str">
            <v>氨糖软骨素钙片</v>
          </cell>
          <cell r="X3">
            <v>1</v>
          </cell>
          <cell r="Y3">
            <v>2</v>
          </cell>
          <cell r="Z3" t="str">
            <v/>
          </cell>
          <cell r="AA3" t="str">
            <v/>
          </cell>
          <cell r="AB3" t="str">
            <v/>
          </cell>
          <cell r="AC3">
            <v>23</v>
          </cell>
          <cell r="AD3">
            <v>30</v>
          </cell>
          <cell r="AE3" t="str">
            <v/>
          </cell>
          <cell r="AF3" t="str">
            <v/>
          </cell>
          <cell r="AG3" t="str">
            <v>六味地黄丸</v>
          </cell>
          <cell r="AH3">
            <v>780</v>
          </cell>
          <cell r="AI3">
            <v>1092</v>
          </cell>
          <cell r="AJ3">
            <v>243.5</v>
          </cell>
          <cell r="AK3">
            <v>8</v>
          </cell>
          <cell r="AL3" t="str">
            <v/>
          </cell>
          <cell r="AM3">
            <v>84.5</v>
          </cell>
          <cell r="AN3">
            <v>169</v>
          </cell>
          <cell r="AO3" t="str">
            <v/>
          </cell>
          <cell r="AP3" t="str">
            <v/>
          </cell>
          <cell r="AQ3" t="str">
            <v>补肾益寿胶囊</v>
          </cell>
          <cell r="AR3">
            <v>685</v>
          </cell>
          <cell r="AS3">
            <v>856</v>
          </cell>
          <cell r="AT3">
            <v>683</v>
          </cell>
        </row>
        <row r="4">
          <cell r="B4">
            <v>56</v>
          </cell>
          <cell r="C4" t="str">
            <v>丹参+通脉</v>
          </cell>
          <cell r="D4">
            <v>6</v>
          </cell>
          <cell r="E4">
            <v>9</v>
          </cell>
          <cell r="F4">
            <v>279.31</v>
          </cell>
          <cell r="G4">
            <v>8</v>
          </cell>
          <cell r="H4" t="str">
            <v>复方氨酚溴敏胶囊</v>
          </cell>
          <cell r="I4">
            <v>36</v>
          </cell>
          <cell r="J4">
            <v>41</v>
          </cell>
          <cell r="K4">
            <v>1366.29</v>
          </cell>
          <cell r="L4">
            <v>52</v>
          </cell>
          <cell r="M4" t="str">
            <v>风寒咳嗽颗粒</v>
          </cell>
          <cell r="N4">
            <v>29</v>
          </cell>
          <cell r="O4">
            <v>32</v>
          </cell>
          <cell r="P4">
            <v>82</v>
          </cell>
          <cell r="Q4">
            <v>4</v>
          </cell>
          <cell r="R4" t="str">
            <v>感冒清热颗粒</v>
          </cell>
          <cell r="S4">
            <v>1</v>
          </cell>
          <cell r="T4">
            <v>1</v>
          </cell>
          <cell r="U4">
            <v>1075.09</v>
          </cell>
          <cell r="V4">
            <v>51</v>
          </cell>
          <cell r="W4" t="str">
            <v>氨糖软骨素钙片</v>
          </cell>
          <cell r="X4">
            <v>1</v>
          </cell>
          <cell r="Y4">
            <v>2</v>
          </cell>
          <cell r="Z4">
            <v>594</v>
          </cell>
          <cell r="AA4">
            <v>3</v>
          </cell>
          <cell r="AB4" t="str">
            <v>还少丹</v>
          </cell>
          <cell r="AC4">
            <v>10</v>
          </cell>
          <cell r="AD4">
            <v>15</v>
          </cell>
          <cell r="AE4">
            <v>350</v>
          </cell>
          <cell r="AF4">
            <v>2</v>
          </cell>
          <cell r="AG4" t="str">
            <v>六味地黄丸</v>
          </cell>
          <cell r="AH4">
            <v>66</v>
          </cell>
          <cell r="AI4">
            <v>99</v>
          </cell>
          <cell r="AJ4">
            <v>347.5</v>
          </cell>
          <cell r="AK4">
            <v>12</v>
          </cell>
          <cell r="AL4" t="str">
            <v>五子衍宗丸</v>
          </cell>
          <cell r="AM4">
            <v>148.75</v>
          </cell>
          <cell r="AN4">
            <v>223.1</v>
          </cell>
          <cell r="AO4">
            <v>732</v>
          </cell>
          <cell r="AP4">
            <v>4</v>
          </cell>
          <cell r="AQ4" t="str">
            <v>补肾益寿胶囊</v>
          </cell>
          <cell r="AR4">
            <v>204</v>
          </cell>
          <cell r="AS4">
            <v>286</v>
          </cell>
          <cell r="AT4">
            <v>8413.06</v>
          </cell>
        </row>
        <row r="5">
          <cell r="B5">
            <v>307</v>
          </cell>
          <cell r="C5" t="str">
            <v>丹参+通脉</v>
          </cell>
          <cell r="D5">
            <v>151</v>
          </cell>
          <cell r="E5">
            <v>166</v>
          </cell>
          <cell r="F5">
            <v>4961.52</v>
          </cell>
          <cell r="G5">
            <v>152</v>
          </cell>
          <cell r="H5" t="str">
            <v>复方氨酚溴敏胶囊</v>
          </cell>
          <cell r="I5">
            <v>210</v>
          </cell>
          <cell r="J5">
            <v>216</v>
          </cell>
          <cell r="K5">
            <v>7413.49</v>
          </cell>
          <cell r="L5">
            <v>259</v>
          </cell>
          <cell r="M5" t="str">
            <v>风寒咳嗽颗粒</v>
          </cell>
          <cell r="N5">
            <v>227</v>
          </cell>
          <cell r="O5">
            <v>241</v>
          </cell>
          <cell r="P5">
            <v>569.4</v>
          </cell>
          <cell r="Q5">
            <v>28</v>
          </cell>
          <cell r="R5" t="str">
            <v>感冒清热颗粒</v>
          </cell>
          <cell r="S5">
            <v>21</v>
          </cell>
          <cell r="T5">
            <v>27</v>
          </cell>
          <cell r="U5">
            <v>4200.52</v>
          </cell>
          <cell r="V5">
            <v>191</v>
          </cell>
          <cell r="W5" t="str">
            <v>氨糖软骨素钙片</v>
          </cell>
          <cell r="X5">
            <v>6</v>
          </cell>
          <cell r="Y5">
            <v>9</v>
          </cell>
          <cell r="Z5">
            <v>396.01</v>
          </cell>
          <cell r="AA5">
            <v>3</v>
          </cell>
          <cell r="AB5" t="str">
            <v>还少丹</v>
          </cell>
          <cell r="AC5">
            <v>105</v>
          </cell>
          <cell r="AD5">
            <v>116</v>
          </cell>
          <cell r="AE5">
            <v>3420.08</v>
          </cell>
          <cell r="AF5">
            <v>28</v>
          </cell>
          <cell r="AG5" t="str">
            <v>六味地黄丸</v>
          </cell>
          <cell r="AH5">
            <v>1920.6</v>
          </cell>
          <cell r="AI5">
            <v>2304.72</v>
          </cell>
          <cell r="AJ5">
            <v>4747.82</v>
          </cell>
          <cell r="AK5">
            <v>171</v>
          </cell>
          <cell r="AL5" t="str">
            <v>五子衍宗丸</v>
          </cell>
          <cell r="AM5">
            <v>2520.02</v>
          </cell>
          <cell r="AN5">
            <v>2646</v>
          </cell>
          <cell r="AO5">
            <v>6230.9</v>
          </cell>
          <cell r="AP5">
            <v>36</v>
          </cell>
          <cell r="AQ5" t="str">
            <v>补肾益寿胶囊</v>
          </cell>
          <cell r="AR5">
            <v>6175.94</v>
          </cell>
          <cell r="AS5">
            <v>6794</v>
          </cell>
          <cell r="AT5">
            <v>24595.27</v>
          </cell>
        </row>
        <row r="6">
          <cell r="B6">
            <v>308</v>
          </cell>
          <cell r="C6" t="str">
            <v>丹参+通脉</v>
          </cell>
          <cell r="D6">
            <v>27</v>
          </cell>
          <cell r="E6">
            <v>34</v>
          </cell>
          <cell r="F6">
            <v>598.52</v>
          </cell>
          <cell r="G6">
            <v>17</v>
          </cell>
          <cell r="H6" t="str">
            <v>复方氨酚溴敏胶囊</v>
          </cell>
          <cell r="I6">
            <v>28</v>
          </cell>
          <cell r="J6">
            <v>33</v>
          </cell>
          <cell r="K6">
            <v>710.6</v>
          </cell>
          <cell r="L6">
            <v>26</v>
          </cell>
          <cell r="M6" t="str">
            <v>风寒咳嗽颗粒</v>
          </cell>
          <cell r="N6">
            <v>31</v>
          </cell>
          <cell r="O6">
            <v>35</v>
          </cell>
          <cell r="P6">
            <v>157.77</v>
          </cell>
          <cell r="Q6">
            <v>8</v>
          </cell>
          <cell r="R6" t="str">
            <v>感冒清热颗粒</v>
          </cell>
          <cell r="S6">
            <v>1</v>
          </cell>
          <cell r="T6">
            <v>1</v>
          </cell>
          <cell r="U6">
            <v>560.74</v>
          </cell>
          <cell r="V6">
            <v>25</v>
          </cell>
          <cell r="W6" t="str">
            <v>氨糖软骨素钙片</v>
          </cell>
          <cell r="X6">
            <v>1</v>
          </cell>
          <cell r="Y6">
            <v>2</v>
          </cell>
          <cell r="Z6" t="str">
            <v/>
          </cell>
          <cell r="AA6" t="str">
            <v/>
          </cell>
          <cell r="AB6" t="str">
            <v/>
          </cell>
          <cell r="AC6">
            <v>6</v>
          </cell>
          <cell r="AD6">
            <v>9</v>
          </cell>
          <cell r="AE6" t="str">
            <v/>
          </cell>
          <cell r="AF6" t="str">
            <v/>
          </cell>
          <cell r="AG6" t="str">
            <v>六味地黄丸</v>
          </cell>
          <cell r="AH6">
            <v>408</v>
          </cell>
          <cell r="AI6">
            <v>612</v>
          </cell>
          <cell r="AJ6">
            <v>583.01</v>
          </cell>
          <cell r="AK6">
            <v>19</v>
          </cell>
          <cell r="AL6" t="str">
            <v/>
          </cell>
          <cell r="AM6">
            <v>168</v>
          </cell>
          <cell r="AN6">
            <v>252</v>
          </cell>
          <cell r="AO6" t="str">
            <v/>
          </cell>
          <cell r="AP6" t="str">
            <v/>
          </cell>
          <cell r="AQ6" t="str">
            <v>补肾益寿胶囊</v>
          </cell>
          <cell r="AR6">
            <v>624</v>
          </cell>
          <cell r="AS6">
            <v>780</v>
          </cell>
          <cell r="AT6">
            <v>1842.53</v>
          </cell>
        </row>
        <row r="7">
          <cell r="B7">
            <v>311</v>
          </cell>
          <cell r="C7" t="str">
            <v>丹参+通脉</v>
          </cell>
          <cell r="D7">
            <v>24</v>
          </cell>
          <cell r="E7">
            <v>29</v>
          </cell>
          <cell r="F7">
            <v>456.01</v>
          </cell>
          <cell r="G7">
            <v>13</v>
          </cell>
          <cell r="H7" t="str">
            <v>复方氨酚溴敏胶囊</v>
          </cell>
          <cell r="I7">
            <v>15</v>
          </cell>
          <cell r="J7">
            <v>17</v>
          </cell>
          <cell r="K7">
            <v>112.32</v>
          </cell>
          <cell r="L7">
            <v>4</v>
          </cell>
          <cell r="M7" t="str">
            <v/>
          </cell>
          <cell r="N7">
            <v>6</v>
          </cell>
          <cell r="O7">
            <v>3</v>
          </cell>
          <cell r="P7" t="str">
            <v/>
          </cell>
          <cell r="Q7" t="str">
            <v/>
          </cell>
          <cell r="R7" t="str">
            <v>感冒清热颗粒</v>
          </cell>
          <cell r="S7">
            <v>2</v>
          </cell>
          <cell r="T7">
            <v>3</v>
          </cell>
          <cell r="U7">
            <v>250.72</v>
          </cell>
          <cell r="V7">
            <v>11</v>
          </cell>
          <cell r="W7" t="str">
            <v>氨糖软骨素钙片</v>
          </cell>
          <cell r="X7">
            <v>1</v>
          </cell>
          <cell r="Y7">
            <v>2</v>
          </cell>
          <cell r="Z7">
            <v>356.4</v>
          </cell>
          <cell r="AA7">
            <v>2</v>
          </cell>
          <cell r="AB7" t="str">
            <v/>
          </cell>
          <cell r="AC7">
            <v>3</v>
          </cell>
          <cell r="AD7">
            <v>5</v>
          </cell>
          <cell r="AE7" t="str">
            <v/>
          </cell>
          <cell r="AF7" t="str">
            <v/>
          </cell>
          <cell r="AG7" t="str">
            <v>六味地黄丸</v>
          </cell>
          <cell r="AH7">
            <v>150</v>
          </cell>
          <cell r="AI7">
            <v>225</v>
          </cell>
          <cell r="AJ7">
            <v>1219</v>
          </cell>
          <cell r="AK7">
            <v>41</v>
          </cell>
          <cell r="AL7" t="str">
            <v>五子衍宗丸</v>
          </cell>
          <cell r="AM7">
            <v>84.5</v>
          </cell>
          <cell r="AN7">
            <v>169</v>
          </cell>
          <cell r="AO7">
            <v>396</v>
          </cell>
          <cell r="AP7">
            <v>2</v>
          </cell>
          <cell r="AQ7" t="str">
            <v>补肾益寿胶囊</v>
          </cell>
          <cell r="AR7">
            <v>620.92</v>
          </cell>
          <cell r="AS7">
            <v>776</v>
          </cell>
          <cell r="AT7">
            <v>3225.03</v>
          </cell>
        </row>
        <row r="8">
          <cell r="B8">
            <v>329</v>
          </cell>
          <cell r="C8" t="str">
            <v/>
          </cell>
          <cell r="D8">
            <v>20</v>
          </cell>
          <cell r="E8">
            <v>27</v>
          </cell>
          <cell r="F8" t="str">
            <v/>
          </cell>
          <cell r="G8" t="str">
            <v/>
          </cell>
          <cell r="H8" t="str">
            <v>复方氨酚溴敏胶囊</v>
          </cell>
          <cell r="I8">
            <v>18</v>
          </cell>
          <cell r="J8">
            <v>20</v>
          </cell>
          <cell r="K8">
            <v>472.59</v>
          </cell>
          <cell r="L8">
            <v>17</v>
          </cell>
          <cell r="M8" t="str">
            <v>风寒咳嗽颗粒</v>
          </cell>
          <cell r="N8">
            <v>37</v>
          </cell>
          <cell r="O8">
            <v>42</v>
          </cell>
          <cell r="P8">
            <v>53.1</v>
          </cell>
          <cell r="Q8">
            <v>3</v>
          </cell>
          <cell r="R8" t="str">
            <v>感冒清热颗粒</v>
          </cell>
          <cell r="S8">
            <v>4</v>
          </cell>
          <cell r="T8">
            <v>5</v>
          </cell>
          <cell r="U8">
            <v>417.19</v>
          </cell>
          <cell r="V8">
            <v>20</v>
          </cell>
          <cell r="W8" t="str">
            <v>氨糖软骨素钙片</v>
          </cell>
          <cell r="X8">
            <v>1</v>
          </cell>
          <cell r="Y8">
            <v>2</v>
          </cell>
          <cell r="Z8" t="str">
            <v/>
          </cell>
          <cell r="AA8" t="str">
            <v/>
          </cell>
          <cell r="AB8" t="str">
            <v/>
          </cell>
          <cell r="AC8">
            <v>26</v>
          </cell>
          <cell r="AD8">
            <v>34</v>
          </cell>
          <cell r="AE8" t="str">
            <v/>
          </cell>
          <cell r="AF8" t="str">
            <v/>
          </cell>
          <cell r="AG8" t="str">
            <v>六味地黄丸</v>
          </cell>
          <cell r="AH8">
            <v>600.6</v>
          </cell>
          <cell r="AI8">
            <v>840.84</v>
          </cell>
          <cell r="AJ8">
            <v>972.52</v>
          </cell>
          <cell r="AK8">
            <v>34</v>
          </cell>
          <cell r="AL8" t="str">
            <v>五子衍宗丸</v>
          </cell>
          <cell r="AM8">
            <v>616.8</v>
          </cell>
          <cell r="AN8">
            <v>740.2</v>
          </cell>
          <cell r="AO8">
            <v>594</v>
          </cell>
          <cell r="AP8">
            <v>3</v>
          </cell>
          <cell r="AQ8" t="str">
            <v>补肾益寿胶囊</v>
          </cell>
          <cell r="AR8">
            <v>418.5</v>
          </cell>
          <cell r="AS8">
            <v>586</v>
          </cell>
          <cell r="AT8">
            <v>1425</v>
          </cell>
        </row>
        <row r="9">
          <cell r="B9">
            <v>339</v>
          </cell>
          <cell r="C9" t="str">
            <v>丹参+通脉</v>
          </cell>
          <cell r="D9">
            <v>17</v>
          </cell>
          <cell r="E9">
            <v>22</v>
          </cell>
          <cell r="F9">
            <v>539.62</v>
          </cell>
          <cell r="G9">
            <v>16</v>
          </cell>
          <cell r="H9" t="str">
            <v>复方氨酚溴敏胶囊</v>
          </cell>
          <cell r="I9">
            <v>12</v>
          </cell>
          <cell r="J9">
            <v>13</v>
          </cell>
          <cell r="K9">
            <v>360.99</v>
          </cell>
          <cell r="L9">
            <v>14</v>
          </cell>
          <cell r="M9" t="str">
            <v/>
          </cell>
          <cell r="N9">
            <v>29</v>
          </cell>
          <cell r="O9">
            <v>32</v>
          </cell>
          <cell r="P9" t="str">
            <v/>
          </cell>
          <cell r="Q9" t="str">
            <v/>
          </cell>
          <cell r="R9" t="str">
            <v>感冒清热颗粒</v>
          </cell>
          <cell r="S9">
            <v>3</v>
          </cell>
          <cell r="T9">
            <v>4</v>
          </cell>
          <cell r="U9">
            <v>675.7</v>
          </cell>
          <cell r="V9">
            <v>34</v>
          </cell>
          <cell r="W9" t="str">
            <v>氨糖软骨素钙片</v>
          </cell>
          <cell r="X9">
            <v>1</v>
          </cell>
          <cell r="Y9">
            <v>2</v>
          </cell>
          <cell r="Z9">
            <v>594.02</v>
          </cell>
          <cell r="AA9">
            <v>5</v>
          </cell>
          <cell r="AB9" t="str">
            <v>还少丹</v>
          </cell>
          <cell r="AC9">
            <v>7</v>
          </cell>
          <cell r="AD9">
            <v>11</v>
          </cell>
          <cell r="AE9">
            <v>535.01</v>
          </cell>
          <cell r="AF9">
            <v>4</v>
          </cell>
          <cell r="AG9" t="str">
            <v>六味地黄丸</v>
          </cell>
          <cell r="AH9">
            <v>150</v>
          </cell>
          <cell r="AI9">
            <v>225</v>
          </cell>
          <cell r="AJ9">
            <v>240.51</v>
          </cell>
          <cell r="AK9">
            <v>8</v>
          </cell>
          <cell r="AL9" t="str">
            <v>五子衍宗丸</v>
          </cell>
          <cell r="AM9">
            <v>446.01</v>
          </cell>
          <cell r="AN9">
            <v>669</v>
          </cell>
          <cell r="AO9">
            <v>594</v>
          </cell>
          <cell r="AP9">
            <v>4</v>
          </cell>
          <cell r="AQ9" t="str">
            <v>补肾益寿胶囊</v>
          </cell>
          <cell r="AR9">
            <v>1311.99</v>
          </cell>
          <cell r="AS9">
            <v>1443</v>
          </cell>
          <cell r="AT9">
            <v>2504.95</v>
          </cell>
        </row>
        <row r="10">
          <cell r="B10">
            <v>341</v>
          </cell>
          <cell r="C10" t="str">
            <v>丹参+通脉</v>
          </cell>
          <cell r="D10">
            <v>27</v>
          </cell>
          <cell r="E10">
            <v>35</v>
          </cell>
          <cell r="F10">
            <v>231.82</v>
          </cell>
          <cell r="G10">
            <v>8</v>
          </cell>
          <cell r="H10" t="str">
            <v>复方氨酚溴敏胶囊</v>
          </cell>
          <cell r="I10">
            <v>45</v>
          </cell>
          <cell r="J10">
            <v>52</v>
          </cell>
          <cell r="K10">
            <v>959.11</v>
          </cell>
          <cell r="L10">
            <v>33</v>
          </cell>
          <cell r="M10" t="str">
            <v>风寒咳嗽颗粒</v>
          </cell>
          <cell r="N10">
            <v>48</v>
          </cell>
          <cell r="O10">
            <v>55</v>
          </cell>
          <cell r="P10">
            <v>139.46</v>
          </cell>
          <cell r="Q10">
            <v>8</v>
          </cell>
          <cell r="R10" t="str">
            <v>感冒清热颗粒</v>
          </cell>
          <cell r="S10">
            <v>8</v>
          </cell>
          <cell r="T10">
            <v>10</v>
          </cell>
          <cell r="U10">
            <v>598.44</v>
          </cell>
          <cell r="V10">
            <v>26</v>
          </cell>
          <cell r="W10" t="str">
            <v>氨糖软骨素钙片</v>
          </cell>
          <cell r="X10">
            <v>2</v>
          </cell>
          <cell r="Y10">
            <v>3</v>
          </cell>
          <cell r="Z10">
            <v>1168</v>
          </cell>
          <cell r="AA10">
            <v>9</v>
          </cell>
          <cell r="AB10" t="str">
            <v>还少丹</v>
          </cell>
          <cell r="AC10">
            <v>14</v>
          </cell>
          <cell r="AD10">
            <v>18</v>
          </cell>
          <cell r="AE10">
            <v>1757.04</v>
          </cell>
          <cell r="AF10">
            <v>15</v>
          </cell>
          <cell r="AG10" t="str">
            <v>六味地黄丸</v>
          </cell>
          <cell r="AH10">
            <v>2406.3</v>
          </cell>
          <cell r="AI10">
            <v>2887.56</v>
          </cell>
          <cell r="AJ10">
            <v>1236.64</v>
          </cell>
          <cell r="AK10">
            <v>48</v>
          </cell>
          <cell r="AL10" t="str">
            <v>五子衍宗丸</v>
          </cell>
          <cell r="AM10">
            <v>4542.1</v>
          </cell>
          <cell r="AN10">
            <v>4769.2</v>
          </cell>
          <cell r="AO10">
            <v>7561.16</v>
          </cell>
          <cell r="AP10">
            <v>42</v>
          </cell>
          <cell r="AQ10" t="str">
            <v>补肾益寿胶囊</v>
          </cell>
          <cell r="AR10">
            <v>1630</v>
          </cell>
          <cell r="AS10">
            <v>1793</v>
          </cell>
          <cell r="AT10">
            <v>14646.12</v>
          </cell>
        </row>
        <row r="11">
          <cell r="B11">
            <v>343</v>
          </cell>
          <cell r="C11" t="str">
            <v>丹参+通脉</v>
          </cell>
          <cell r="D11">
            <v>27</v>
          </cell>
          <cell r="E11">
            <v>35</v>
          </cell>
          <cell r="F11">
            <v>976.84</v>
          </cell>
          <cell r="G11">
            <v>29</v>
          </cell>
          <cell r="H11" t="str">
            <v>复方氨酚溴敏胶囊</v>
          </cell>
          <cell r="I11">
            <v>45</v>
          </cell>
          <cell r="J11">
            <v>52</v>
          </cell>
          <cell r="K11">
            <v>1598.92</v>
          </cell>
          <cell r="L11">
            <v>56</v>
          </cell>
          <cell r="M11" t="str">
            <v>风寒咳嗽颗粒</v>
          </cell>
          <cell r="N11">
            <v>178</v>
          </cell>
          <cell r="O11">
            <v>195</v>
          </cell>
          <cell r="P11">
            <v>370.42</v>
          </cell>
          <cell r="Q11">
            <v>18</v>
          </cell>
          <cell r="R11" t="str">
            <v>感冒清热颗粒</v>
          </cell>
          <cell r="S11">
            <v>7</v>
          </cell>
          <cell r="T11">
            <v>9</v>
          </cell>
          <cell r="U11">
            <v>1922.58</v>
          </cell>
          <cell r="V11">
            <v>91</v>
          </cell>
          <cell r="W11" t="str">
            <v>氨糖软骨素钙片</v>
          </cell>
          <cell r="X11">
            <v>2</v>
          </cell>
          <cell r="Y11">
            <v>3</v>
          </cell>
          <cell r="Z11">
            <v>198</v>
          </cell>
          <cell r="AA11">
            <v>1</v>
          </cell>
          <cell r="AB11" t="str">
            <v>还少丹</v>
          </cell>
          <cell r="AC11">
            <v>11</v>
          </cell>
          <cell r="AD11">
            <v>17</v>
          </cell>
          <cell r="AE11">
            <v>1309.02</v>
          </cell>
          <cell r="AF11">
            <v>13</v>
          </cell>
          <cell r="AG11" t="str">
            <v>六味地黄丸</v>
          </cell>
          <cell r="AH11">
            <v>594</v>
          </cell>
          <cell r="AI11">
            <v>831.6</v>
          </cell>
          <cell r="AJ11">
            <v>2543.54</v>
          </cell>
          <cell r="AK11">
            <v>92</v>
          </cell>
          <cell r="AL11" t="str">
            <v>五子衍宗丸</v>
          </cell>
          <cell r="AM11">
            <v>2049.54</v>
          </cell>
          <cell r="AN11">
            <v>2152</v>
          </cell>
          <cell r="AO11">
            <v>198</v>
          </cell>
          <cell r="AP11">
            <v>1</v>
          </cell>
          <cell r="AQ11" t="str">
            <v>补肾益寿胶囊</v>
          </cell>
          <cell r="AR11">
            <v>1908.39</v>
          </cell>
          <cell r="AS11">
            <v>2099</v>
          </cell>
          <cell r="AT11">
            <v>2895.03</v>
          </cell>
        </row>
        <row r="12">
          <cell r="B12">
            <v>347</v>
          </cell>
          <cell r="C12" t="str">
            <v>丹参+通脉</v>
          </cell>
          <cell r="D12">
            <v>17</v>
          </cell>
          <cell r="E12">
            <v>22</v>
          </cell>
          <cell r="F12">
            <v>119.7</v>
          </cell>
          <cell r="G12">
            <v>3</v>
          </cell>
          <cell r="H12" t="str">
            <v>复方氨酚溴敏胶囊</v>
          </cell>
          <cell r="I12">
            <v>15</v>
          </cell>
          <cell r="J12">
            <v>17</v>
          </cell>
          <cell r="K12">
            <v>1000.1</v>
          </cell>
          <cell r="L12">
            <v>34</v>
          </cell>
          <cell r="M12" t="str">
            <v>风寒咳嗽颗粒</v>
          </cell>
          <cell r="N12">
            <v>55</v>
          </cell>
          <cell r="O12">
            <v>63</v>
          </cell>
          <cell r="P12">
            <v>59.92</v>
          </cell>
          <cell r="Q12">
            <v>3</v>
          </cell>
          <cell r="R12" t="str">
            <v>感冒清热颗粒</v>
          </cell>
          <cell r="S12">
            <v>6</v>
          </cell>
          <cell r="T12">
            <v>8</v>
          </cell>
          <cell r="U12">
            <v>596.15</v>
          </cell>
          <cell r="V12">
            <v>27</v>
          </cell>
          <cell r="W12" t="str">
            <v>氨糖软骨素钙片</v>
          </cell>
          <cell r="X12">
            <v>1</v>
          </cell>
          <cell r="Y12">
            <v>2</v>
          </cell>
          <cell r="Z12" t="str">
            <v/>
          </cell>
          <cell r="AA12" t="str">
            <v/>
          </cell>
          <cell r="AB12" t="str">
            <v/>
          </cell>
          <cell r="AC12">
            <v>6</v>
          </cell>
          <cell r="AD12">
            <v>9</v>
          </cell>
          <cell r="AE12" t="str">
            <v/>
          </cell>
          <cell r="AF12" t="str">
            <v/>
          </cell>
          <cell r="AG12" t="str">
            <v>六味地黄丸</v>
          </cell>
          <cell r="AH12">
            <v>150</v>
          </cell>
          <cell r="AI12">
            <v>225</v>
          </cell>
          <cell r="AJ12">
            <v>140.02</v>
          </cell>
          <cell r="AK12">
            <v>6</v>
          </cell>
          <cell r="AL12" t="str">
            <v/>
          </cell>
          <cell r="AM12">
            <v>84.5</v>
          </cell>
          <cell r="AN12">
            <v>169</v>
          </cell>
          <cell r="AO12" t="str">
            <v/>
          </cell>
          <cell r="AP12" t="str">
            <v/>
          </cell>
          <cell r="AQ12" t="str">
            <v>补肾益寿胶囊</v>
          </cell>
          <cell r="AR12">
            <v>838.5</v>
          </cell>
          <cell r="AS12">
            <v>1048</v>
          </cell>
          <cell r="AT12">
            <v>797</v>
          </cell>
        </row>
        <row r="13">
          <cell r="B13">
            <v>349</v>
          </cell>
          <cell r="C13" t="str">
            <v>丹参+通脉</v>
          </cell>
          <cell r="D13">
            <v>17</v>
          </cell>
          <cell r="E13">
            <v>23</v>
          </cell>
          <cell r="F13">
            <v>974.78</v>
          </cell>
          <cell r="G13">
            <v>33</v>
          </cell>
          <cell r="H13" t="str">
            <v>复方氨酚溴敏胶囊</v>
          </cell>
          <cell r="I13">
            <v>64</v>
          </cell>
          <cell r="J13">
            <v>73</v>
          </cell>
          <cell r="K13">
            <v>2025.82</v>
          </cell>
          <cell r="L13">
            <v>70</v>
          </cell>
          <cell r="M13" t="str">
            <v>风寒咳嗽颗粒</v>
          </cell>
          <cell r="N13">
            <v>47</v>
          </cell>
          <cell r="O13">
            <v>53</v>
          </cell>
          <cell r="P13">
            <v>126.5</v>
          </cell>
          <cell r="Q13">
            <v>6</v>
          </cell>
          <cell r="R13" t="str">
            <v>感冒清热颗粒</v>
          </cell>
          <cell r="S13">
            <v>2</v>
          </cell>
          <cell r="T13">
            <v>3</v>
          </cell>
          <cell r="U13">
            <v>1145.46</v>
          </cell>
          <cell r="V13">
            <v>50</v>
          </cell>
          <cell r="W13" t="str">
            <v>氨糖软骨素钙片</v>
          </cell>
          <cell r="X13">
            <v>1</v>
          </cell>
          <cell r="Y13">
            <v>2</v>
          </cell>
          <cell r="Z13">
            <v>594</v>
          </cell>
          <cell r="AA13">
            <v>3</v>
          </cell>
          <cell r="AB13" t="str">
            <v>还少丹</v>
          </cell>
          <cell r="AC13">
            <v>11</v>
          </cell>
          <cell r="AD13">
            <v>17</v>
          </cell>
          <cell r="AE13">
            <v>796.51</v>
          </cell>
          <cell r="AF13">
            <v>7</v>
          </cell>
          <cell r="AG13" t="str">
            <v>六味地黄丸</v>
          </cell>
          <cell r="AH13">
            <v>396</v>
          </cell>
          <cell r="AI13">
            <v>594</v>
          </cell>
          <cell r="AJ13">
            <v>426.09</v>
          </cell>
          <cell r="AK13">
            <v>20</v>
          </cell>
          <cell r="AL13" t="str">
            <v>五子衍宗丸</v>
          </cell>
          <cell r="AM13">
            <v>540.01</v>
          </cell>
          <cell r="AN13">
            <v>648</v>
          </cell>
          <cell r="AO13">
            <v>702.9</v>
          </cell>
          <cell r="AP13">
            <v>4</v>
          </cell>
          <cell r="AQ13" t="str">
            <v>补肾益寿胶囊</v>
          </cell>
          <cell r="AR13">
            <v>274</v>
          </cell>
          <cell r="AS13">
            <v>384</v>
          </cell>
          <cell r="AT13">
            <v>1176</v>
          </cell>
        </row>
        <row r="14">
          <cell r="B14">
            <v>351</v>
          </cell>
          <cell r="C14" t="str">
            <v>丹参+通脉</v>
          </cell>
          <cell r="D14">
            <v>17</v>
          </cell>
          <cell r="E14">
            <v>23</v>
          </cell>
          <cell r="F14">
            <v>358.93</v>
          </cell>
          <cell r="G14">
            <v>10</v>
          </cell>
          <cell r="H14" t="str">
            <v>复方氨酚溴敏胶囊</v>
          </cell>
          <cell r="I14">
            <v>21</v>
          </cell>
          <cell r="J14">
            <v>24</v>
          </cell>
          <cell r="K14">
            <v>867.24</v>
          </cell>
          <cell r="L14">
            <v>30</v>
          </cell>
          <cell r="M14" t="str">
            <v>风寒咳嗽颗粒</v>
          </cell>
          <cell r="N14">
            <v>23</v>
          </cell>
          <cell r="O14">
            <v>24</v>
          </cell>
          <cell r="P14">
            <v>168.5</v>
          </cell>
          <cell r="Q14">
            <v>8</v>
          </cell>
          <cell r="R14" t="str">
            <v>感冒清热颗粒</v>
          </cell>
          <cell r="S14">
            <v>7</v>
          </cell>
          <cell r="T14">
            <v>9</v>
          </cell>
          <cell r="U14">
            <v>665.57</v>
          </cell>
          <cell r="V14">
            <v>31</v>
          </cell>
          <cell r="W14" t="str">
            <v>氨糖软骨素钙片</v>
          </cell>
          <cell r="X14">
            <v>1</v>
          </cell>
          <cell r="Y14">
            <v>2</v>
          </cell>
          <cell r="Z14">
            <v>396</v>
          </cell>
          <cell r="AA14">
            <v>2</v>
          </cell>
          <cell r="AB14" t="str">
            <v>还少丹</v>
          </cell>
          <cell r="AC14">
            <v>4</v>
          </cell>
          <cell r="AD14">
            <v>6</v>
          </cell>
          <cell r="AE14">
            <v>1879.5</v>
          </cell>
          <cell r="AF14">
            <v>16</v>
          </cell>
          <cell r="AG14" t="str">
            <v>六味地黄丸</v>
          </cell>
          <cell r="AH14">
            <v>150</v>
          </cell>
          <cell r="AI14">
            <v>225</v>
          </cell>
          <cell r="AJ14">
            <v>721.15</v>
          </cell>
          <cell r="AK14">
            <v>26</v>
          </cell>
          <cell r="AL14" t="str">
            <v>五子衍宗丸</v>
          </cell>
          <cell r="AM14">
            <v>1800.05</v>
          </cell>
          <cell r="AN14">
            <v>1980.1</v>
          </cell>
          <cell r="AO14">
            <v>168.3</v>
          </cell>
          <cell r="AP14">
            <v>1</v>
          </cell>
          <cell r="AQ14" t="str">
            <v>补肾益寿胶囊</v>
          </cell>
          <cell r="AR14">
            <v>274</v>
          </cell>
          <cell r="AS14">
            <v>384</v>
          </cell>
          <cell r="AT14">
            <v>908.03</v>
          </cell>
        </row>
        <row r="15">
          <cell r="B15">
            <v>355</v>
          </cell>
          <cell r="C15" t="str">
            <v>丹参+通脉</v>
          </cell>
          <cell r="D15">
            <v>20</v>
          </cell>
          <cell r="E15">
            <v>27</v>
          </cell>
          <cell r="F15">
            <v>155.8</v>
          </cell>
          <cell r="G15">
            <v>4</v>
          </cell>
          <cell r="H15" t="str">
            <v>复方氨酚溴敏胶囊</v>
          </cell>
          <cell r="I15">
            <v>42</v>
          </cell>
          <cell r="J15">
            <v>49</v>
          </cell>
          <cell r="K15">
            <v>1570.73</v>
          </cell>
          <cell r="L15">
            <v>54</v>
          </cell>
          <cell r="M15" t="str">
            <v>风寒咳嗽颗粒</v>
          </cell>
          <cell r="N15">
            <v>61</v>
          </cell>
          <cell r="O15">
            <v>71</v>
          </cell>
          <cell r="P15">
            <v>126</v>
          </cell>
          <cell r="Q15">
            <v>6</v>
          </cell>
          <cell r="R15" t="str">
            <v>感冒清热颗粒</v>
          </cell>
          <cell r="S15">
            <v>1</v>
          </cell>
          <cell r="T15">
            <v>1</v>
          </cell>
          <cell r="U15">
            <v>938.08</v>
          </cell>
          <cell r="V15">
            <v>42</v>
          </cell>
          <cell r="W15" t="str">
            <v>氨糖软骨素钙片</v>
          </cell>
          <cell r="X15">
            <v>4</v>
          </cell>
          <cell r="Y15">
            <v>6</v>
          </cell>
          <cell r="Z15">
            <v>594</v>
          </cell>
          <cell r="AA15">
            <v>3</v>
          </cell>
          <cell r="AB15" t="str">
            <v>还少丹</v>
          </cell>
          <cell r="AC15">
            <v>4</v>
          </cell>
          <cell r="AD15">
            <v>6</v>
          </cell>
          <cell r="AE15">
            <v>1412.53</v>
          </cell>
          <cell r="AF15">
            <v>11</v>
          </cell>
          <cell r="AG15" t="str">
            <v>六味地黄丸</v>
          </cell>
          <cell r="AH15">
            <v>300</v>
          </cell>
          <cell r="AI15">
            <v>450</v>
          </cell>
          <cell r="AJ15">
            <v>517.5</v>
          </cell>
          <cell r="AK15">
            <v>17</v>
          </cell>
          <cell r="AL15" t="str">
            <v>五子衍宗丸</v>
          </cell>
          <cell r="AM15">
            <v>535.01</v>
          </cell>
          <cell r="AN15">
            <v>642</v>
          </cell>
          <cell r="AO15">
            <v>384.84</v>
          </cell>
          <cell r="AP15">
            <v>2</v>
          </cell>
          <cell r="AQ15" t="str">
            <v>补肾益寿胶囊</v>
          </cell>
          <cell r="AR15">
            <v>408</v>
          </cell>
          <cell r="AS15">
            <v>571</v>
          </cell>
          <cell r="AT15">
            <v>1569</v>
          </cell>
        </row>
        <row r="16">
          <cell r="B16">
            <v>357</v>
          </cell>
          <cell r="C16" t="str">
            <v>丹参+通脉</v>
          </cell>
          <cell r="D16">
            <v>17</v>
          </cell>
          <cell r="E16">
            <v>23</v>
          </cell>
          <cell r="F16">
            <v>769.23</v>
          </cell>
          <cell r="G16">
            <v>23</v>
          </cell>
          <cell r="H16" t="str">
            <v>复方氨酚溴敏胶囊</v>
          </cell>
          <cell r="I16">
            <v>25</v>
          </cell>
          <cell r="J16">
            <v>29</v>
          </cell>
          <cell r="K16">
            <v>718.14</v>
          </cell>
          <cell r="L16">
            <v>26</v>
          </cell>
          <cell r="M16" t="str">
            <v>风寒咳嗽颗粒</v>
          </cell>
          <cell r="N16">
            <v>55</v>
          </cell>
          <cell r="O16">
            <v>63</v>
          </cell>
          <cell r="P16">
            <v>58.42</v>
          </cell>
          <cell r="Q16">
            <v>3</v>
          </cell>
          <cell r="R16" t="str">
            <v>感冒清热颗粒</v>
          </cell>
          <cell r="S16">
            <v>1</v>
          </cell>
          <cell r="T16">
            <v>1</v>
          </cell>
          <cell r="U16">
            <v>715.32</v>
          </cell>
          <cell r="V16">
            <v>32</v>
          </cell>
          <cell r="W16" t="str">
            <v>氨糖软骨素钙片</v>
          </cell>
          <cell r="X16">
            <v>1</v>
          </cell>
          <cell r="Y16">
            <v>2</v>
          </cell>
          <cell r="Z16" t="str">
            <v/>
          </cell>
          <cell r="AA16" t="str">
            <v/>
          </cell>
          <cell r="AB16" t="str">
            <v>还少丹</v>
          </cell>
          <cell r="AC16">
            <v>17</v>
          </cell>
          <cell r="AD16">
            <v>22</v>
          </cell>
          <cell r="AE16">
            <v>529.01</v>
          </cell>
          <cell r="AF16">
            <v>5</v>
          </cell>
          <cell r="AG16" t="str">
            <v>六味地黄丸</v>
          </cell>
          <cell r="AH16">
            <v>432.3</v>
          </cell>
          <cell r="AI16">
            <v>648.45</v>
          </cell>
          <cell r="AJ16">
            <v>476.51</v>
          </cell>
          <cell r="AK16">
            <v>16</v>
          </cell>
          <cell r="AL16" t="str">
            <v>五子衍宗丸</v>
          </cell>
          <cell r="AM16">
            <v>84.5</v>
          </cell>
          <cell r="AN16">
            <v>169</v>
          </cell>
          <cell r="AO16">
            <v>396</v>
          </cell>
          <cell r="AP16">
            <v>2</v>
          </cell>
          <cell r="AQ16" t="str">
            <v>补肾益寿胶囊</v>
          </cell>
          <cell r="AR16">
            <v>703.7</v>
          </cell>
          <cell r="AS16">
            <v>880</v>
          </cell>
          <cell r="AT16">
            <v>1461.03</v>
          </cell>
        </row>
        <row r="17">
          <cell r="B17">
            <v>359</v>
          </cell>
          <cell r="C17" t="str">
            <v>丹参+通脉</v>
          </cell>
          <cell r="D17">
            <v>20</v>
          </cell>
          <cell r="E17">
            <v>27</v>
          </cell>
          <cell r="F17">
            <v>380.8</v>
          </cell>
          <cell r="G17">
            <v>11</v>
          </cell>
          <cell r="H17" t="str">
            <v>复方氨酚溴敏胶囊</v>
          </cell>
          <cell r="I17">
            <v>40</v>
          </cell>
          <cell r="J17">
            <v>46</v>
          </cell>
          <cell r="K17">
            <v>1621.47</v>
          </cell>
          <cell r="L17">
            <v>57</v>
          </cell>
          <cell r="M17" t="str">
            <v>风寒咳嗽颗粒</v>
          </cell>
          <cell r="N17">
            <v>44</v>
          </cell>
          <cell r="O17">
            <v>50</v>
          </cell>
          <cell r="P17">
            <v>250</v>
          </cell>
          <cell r="Q17">
            <v>12</v>
          </cell>
          <cell r="R17" t="str">
            <v>感冒清热颗粒</v>
          </cell>
          <cell r="S17">
            <v>2</v>
          </cell>
          <cell r="T17">
            <v>3</v>
          </cell>
          <cell r="U17">
            <v>1212.55</v>
          </cell>
          <cell r="V17">
            <v>55</v>
          </cell>
          <cell r="W17" t="str">
            <v>氨糖软骨素钙片</v>
          </cell>
          <cell r="X17">
            <v>4</v>
          </cell>
          <cell r="Y17">
            <v>6</v>
          </cell>
          <cell r="Z17">
            <v>1309.66</v>
          </cell>
          <cell r="AA17">
            <v>7</v>
          </cell>
          <cell r="AB17" t="str">
            <v>还少丹</v>
          </cell>
          <cell r="AC17">
            <v>7</v>
          </cell>
          <cell r="AD17">
            <v>11</v>
          </cell>
          <cell r="AE17">
            <v>338.01</v>
          </cell>
          <cell r="AF17">
            <v>5</v>
          </cell>
          <cell r="AG17" t="str">
            <v>六味地黄丸</v>
          </cell>
          <cell r="AH17">
            <v>300</v>
          </cell>
          <cell r="AI17">
            <v>450</v>
          </cell>
          <cell r="AJ17">
            <v>759.57</v>
          </cell>
          <cell r="AK17">
            <v>29</v>
          </cell>
          <cell r="AL17" t="str">
            <v/>
          </cell>
          <cell r="AM17">
            <v>315.04</v>
          </cell>
          <cell r="AN17">
            <v>472.6</v>
          </cell>
          <cell r="AO17" t="str">
            <v/>
          </cell>
          <cell r="AP17" t="str">
            <v/>
          </cell>
          <cell r="AQ17" t="str">
            <v>补肾益寿胶囊</v>
          </cell>
          <cell r="AR17">
            <v>1287.5</v>
          </cell>
          <cell r="AS17">
            <v>1416</v>
          </cell>
          <cell r="AT17">
            <v>882</v>
          </cell>
        </row>
        <row r="18">
          <cell r="B18">
            <v>365</v>
          </cell>
          <cell r="C18" t="str">
            <v>丹参+通脉</v>
          </cell>
          <cell r="D18">
            <v>27</v>
          </cell>
          <cell r="E18">
            <v>34</v>
          </cell>
          <cell r="F18">
            <v>91.05</v>
          </cell>
          <cell r="G18">
            <v>3</v>
          </cell>
          <cell r="H18" t="str">
            <v>复方氨酚溴敏胶囊</v>
          </cell>
          <cell r="I18">
            <v>48</v>
          </cell>
          <cell r="J18">
            <v>56</v>
          </cell>
          <cell r="K18">
            <v>2678.58</v>
          </cell>
          <cell r="L18">
            <v>92</v>
          </cell>
          <cell r="M18" t="str">
            <v>风寒咳嗽颗粒</v>
          </cell>
          <cell r="N18">
            <v>65</v>
          </cell>
          <cell r="O18">
            <v>76</v>
          </cell>
          <cell r="P18">
            <v>420.36</v>
          </cell>
          <cell r="Q18">
            <v>21</v>
          </cell>
          <cell r="R18" t="str">
            <v>感冒清热颗粒</v>
          </cell>
          <cell r="S18">
            <v>21</v>
          </cell>
          <cell r="T18">
            <v>30</v>
          </cell>
          <cell r="U18">
            <v>367.5</v>
          </cell>
          <cell r="V18">
            <v>16</v>
          </cell>
          <cell r="W18" t="str">
            <v>氨糖软骨素钙片</v>
          </cell>
          <cell r="X18">
            <v>2</v>
          </cell>
          <cell r="Y18">
            <v>3</v>
          </cell>
          <cell r="Z18" t="str">
            <v/>
          </cell>
          <cell r="AA18" t="str">
            <v/>
          </cell>
          <cell r="AB18" t="str">
            <v>还少丹</v>
          </cell>
          <cell r="AC18">
            <v>21</v>
          </cell>
          <cell r="AD18">
            <v>27</v>
          </cell>
          <cell r="AE18">
            <v>1420.37</v>
          </cell>
          <cell r="AF18">
            <v>11</v>
          </cell>
          <cell r="AG18" t="str">
            <v>六味地黄丸</v>
          </cell>
          <cell r="AH18">
            <v>662</v>
          </cell>
          <cell r="AI18">
            <v>926.8</v>
          </cell>
          <cell r="AJ18">
            <v>895</v>
          </cell>
          <cell r="AK18">
            <v>28</v>
          </cell>
          <cell r="AL18" t="str">
            <v>五子衍宗丸</v>
          </cell>
          <cell r="AM18">
            <v>890.52</v>
          </cell>
          <cell r="AN18">
            <v>1068.6</v>
          </cell>
          <cell r="AO18">
            <v>356.4</v>
          </cell>
          <cell r="AP18">
            <v>2</v>
          </cell>
          <cell r="AQ18" t="str">
            <v>补肾益寿胶囊</v>
          </cell>
          <cell r="AR18">
            <v>922.02</v>
          </cell>
          <cell r="AS18">
            <v>1153</v>
          </cell>
          <cell r="AT18">
            <v>3770</v>
          </cell>
        </row>
        <row r="19">
          <cell r="B19">
            <v>367</v>
          </cell>
          <cell r="C19" t="str">
            <v>丹参+通脉</v>
          </cell>
          <cell r="D19">
            <v>17</v>
          </cell>
          <cell r="E19">
            <v>22</v>
          </cell>
          <cell r="F19">
            <v>425.69</v>
          </cell>
          <cell r="G19">
            <v>13</v>
          </cell>
          <cell r="H19" t="str">
            <v>复方氨酚溴敏胶囊</v>
          </cell>
          <cell r="I19">
            <v>24</v>
          </cell>
          <cell r="J19">
            <v>28</v>
          </cell>
          <cell r="K19">
            <v>311.82</v>
          </cell>
          <cell r="L19">
            <v>11</v>
          </cell>
          <cell r="M19" t="str">
            <v>风寒咳嗽颗粒</v>
          </cell>
          <cell r="N19">
            <v>61</v>
          </cell>
          <cell r="O19">
            <v>71</v>
          </cell>
          <cell r="P19">
            <v>20.5</v>
          </cell>
          <cell r="Q19">
            <v>1</v>
          </cell>
          <cell r="R19" t="str">
            <v>感冒清热颗粒</v>
          </cell>
          <cell r="S19">
            <v>1</v>
          </cell>
          <cell r="T19">
            <v>1</v>
          </cell>
          <cell r="U19">
            <v>1663.58</v>
          </cell>
          <cell r="V19">
            <v>76</v>
          </cell>
          <cell r="W19" t="str">
            <v>氨糖软骨素钙片</v>
          </cell>
          <cell r="X19">
            <v>1</v>
          </cell>
          <cell r="Y19">
            <v>2</v>
          </cell>
          <cell r="Z19">
            <v>396.01</v>
          </cell>
          <cell r="AA19">
            <v>3</v>
          </cell>
          <cell r="AB19" t="str">
            <v>还少丹</v>
          </cell>
          <cell r="AC19">
            <v>9</v>
          </cell>
          <cell r="AD19">
            <v>14</v>
          </cell>
          <cell r="AE19">
            <v>84.5</v>
          </cell>
          <cell r="AF19">
            <v>1</v>
          </cell>
          <cell r="AG19" t="str">
            <v>六味地黄丸</v>
          </cell>
          <cell r="AH19">
            <v>132</v>
          </cell>
          <cell r="AI19">
            <v>198</v>
          </cell>
          <cell r="AJ19">
            <v>808</v>
          </cell>
          <cell r="AK19">
            <v>27</v>
          </cell>
          <cell r="AL19" t="str">
            <v/>
          </cell>
          <cell r="AM19">
            <v>84.5</v>
          </cell>
          <cell r="AN19">
            <v>169</v>
          </cell>
          <cell r="AO19" t="str">
            <v/>
          </cell>
          <cell r="AP19" t="str">
            <v/>
          </cell>
          <cell r="AQ19" t="str">
            <v>补肾益寿胶囊</v>
          </cell>
          <cell r="AR19">
            <v>536</v>
          </cell>
          <cell r="AS19">
            <v>670</v>
          </cell>
          <cell r="AT19">
            <v>1915</v>
          </cell>
        </row>
        <row r="20">
          <cell r="B20">
            <v>371</v>
          </cell>
          <cell r="C20" t="str">
            <v>丹参+通脉</v>
          </cell>
          <cell r="D20">
            <v>6</v>
          </cell>
          <cell r="E20">
            <v>9</v>
          </cell>
          <cell r="F20">
            <v>77.9</v>
          </cell>
          <cell r="G20">
            <v>2</v>
          </cell>
          <cell r="H20" t="str">
            <v>复方氨酚溴敏胶囊</v>
          </cell>
          <cell r="I20">
            <v>11</v>
          </cell>
          <cell r="J20">
            <v>12</v>
          </cell>
          <cell r="K20">
            <v>495.89</v>
          </cell>
          <cell r="L20">
            <v>18</v>
          </cell>
          <cell r="M20" t="str">
            <v>风寒咳嗽颗粒</v>
          </cell>
          <cell r="N20">
            <v>24</v>
          </cell>
          <cell r="O20">
            <v>26</v>
          </cell>
          <cell r="P20">
            <v>77.34</v>
          </cell>
          <cell r="Q20">
            <v>4</v>
          </cell>
          <cell r="R20" t="str">
            <v>感冒清热颗粒</v>
          </cell>
          <cell r="S20">
            <v>1</v>
          </cell>
          <cell r="T20">
            <v>1</v>
          </cell>
          <cell r="U20">
            <v>801.31</v>
          </cell>
          <cell r="V20">
            <v>37</v>
          </cell>
          <cell r="W20" t="str">
            <v/>
          </cell>
          <cell r="X20">
            <v>1</v>
          </cell>
          <cell r="Y20">
            <v>2</v>
          </cell>
          <cell r="Z20" t="str">
            <v/>
          </cell>
          <cell r="AA20" t="str">
            <v/>
          </cell>
          <cell r="AB20" t="str">
            <v/>
          </cell>
          <cell r="AC20">
            <v>4</v>
          </cell>
          <cell r="AD20">
            <v>6</v>
          </cell>
          <cell r="AE20" t="str">
            <v/>
          </cell>
          <cell r="AF20" t="str">
            <v/>
          </cell>
          <cell r="AG20" t="str">
            <v>六味地黄丸</v>
          </cell>
          <cell r="AH20">
            <v>100</v>
          </cell>
          <cell r="AI20">
            <v>150</v>
          </cell>
          <cell r="AJ20">
            <v>644.09</v>
          </cell>
          <cell r="AK20">
            <v>22</v>
          </cell>
          <cell r="AL20" t="str">
            <v/>
          </cell>
          <cell r="AM20">
            <v>84.5</v>
          </cell>
          <cell r="AN20">
            <v>169</v>
          </cell>
          <cell r="AO20" t="str">
            <v/>
          </cell>
          <cell r="AP20" t="str">
            <v/>
          </cell>
          <cell r="AQ20" t="str">
            <v>补肾益寿胶囊</v>
          </cell>
          <cell r="AR20">
            <v>488.5</v>
          </cell>
          <cell r="AS20">
            <v>684</v>
          </cell>
          <cell r="AT20">
            <v>545.88</v>
          </cell>
        </row>
        <row r="21">
          <cell r="B21">
            <v>373</v>
          </cell>
          <cell r="C21" t="str">
            <v>丹参+通脉</v>
          </cell>
          <cell r="D21">
            <v>17</v>
          </cell>
          <cell r="E21">
            <v>23</v>
          </cell>
          <cell r="F21">
            <v>2301.01</v>
          </cell>
          <cell r="G21">
            <v>69</v>
          </cell>
          <cell r="H21" t="str">
            <v>复方氨酚溴敏胶囊</v>
          </cell>
          <cell r="I21">
            <v>42</v>
          </cell>
          <cell r="J21">
            <v>49</v>
          </cell>
          <cell r="K21">
            <v>534.78</v>
          </cell>
          <cell r="L21">
            <v>19</v>
          </cell>
          <cell r="M21" t="str">
            <v>风寒咳嗽颗粒</v>
          </cell>
          <cell r="N21">
            <v>40</v>
          </cell>
          <cell r="O21">
            <v>46</v>
          </cell>
          <cell r="P21">
            <v>129.36</v>
          </cell>
          <cell r="Q21">
            <v>7</v>
          </cell>
          <cell r="R21" t="str">
            <v>感冒清热颗粒</v>
          </cell>
          <cell r="S21">
            <v>8</v>
          </cell>
          <cell r="T21">
            <v>10</v>
          </cell>
          <cell r="U21">
            <v>1469.02</v>
          </cell>
          <cell r="V21">
            <v>68</v>
          </cell>
          <cell r="W21" t="str">
            <v>氨糖软骨素钙片</v>
          </cell>
          <cell r="X21">
            <v>1</v>
          </cell>
          <cell r="Y21">
            <v>2</v>
          </cell>
          <cell r="Z21">
            <v>396</v>
          </cell>
          <cell r="AA21">
            <v>2</v>
          </cell>
          <cell r="AB21" t="str">
            <v>还少丹</v>
          </cell>
          <cell r="AC21">
            <v>13</v>
          </cell>
          <cell r="AD21">
            <v>20</v>
          </cell>
          <cell r="AE21">
            <v>84.5</v>
          </cell>
          <cell r="AF21">
            <v>1</v>
          </cell>
          <cell r="AG21" t="str">
            <v>六味地黄丸</v>
          </cell>
          <cell r="AH21">
            <v>178.2</v>
          </cell>
          <cell r="AI21">
            <v>267.3</v>
          </cell>
          <cell r="AJ21">
            <v>411</v>
          </cell>
          <cell r="AK21">
            <v>13</v>
          </cell>
          <cell r="AL21" t="str">
            <v>五子衍宗丸</v>
          </cell>
          <cell r="AM21">
            <v>702.5</v>
          </cell>
          <cell r="AN21">
            <v>843</v>
          </cell>
          <cell r="AO21">
            <v>544.5</v>
          </cell>
          <cell r="AP21">
            <v>3</v>
          </cell>
          <cell r="AQ21" t="str">
            <v>补肾益寿胶囊</v>
          </cell>
          <cell r="AR21">
            <v>794.5</v>
          </cell>
          <cell r="AS21">
            <v>993</v>
          </cell>
          <cell r="AT21">
            <v>2202.03</v>
          </cell>
        </row>
        <row r="22">
          <cell r="B22">
            <v>377</v>
          </cell>
          <cell r="C22" t="str">
            <v>丹参+通脉</v>
          </cell>
          <cell r="D22">
            <v>17</v>
          </cell>
          <cell r="E22">
            <v>23</v>
          </cell>
          <cell r="F22">
            <v>275.5</v>
          </cell>
          <cell r="G22">
            <v>7</v>
          </cell>
          <cell r="H22" t="str">
            <v>复方氨酚溴敏胶囊</v>
          </cell>
          <cell r="I22">
            <v>77</v>
          </cell>
          <cell r="J22">
            <v>84</v>
          </cell>
          <cell r="K22">
            <v>1290.4</v>
          </cell>
          <cell r="L22">
            <v>44</v>
          </cell>
          <cell r="M22" t="str">
            <v>风寒咳嗽颗粒</v>
          </cell>
          <cell r="N22">
            <v>80</v>
          </cell>
          <cell r="O22">
            <v>91</v>
          </cell>
          <cell r="P22">
            <v>61.42</v>
          </cell>
          <cell r="Q22">
            <v>3</v>
          </cell>
          <cell r="R22" t="str">
            <v>感冒清热颗粒</v>
          </cell>
          <cell r="S22">
            <v>2</v>
          </cell>
          <cell r="T22">
            <v>3</v>
          </cell>
          <cell r="U22">
            <v>821.32</v>
          </cell>
          <cell r="V22">
            <v>37</v>
          </cell>
          <cell r="W22" t="str">
            <v>氨糖软骨素钙片</v>
          </cell>
          <cell r="X22">
            <v>4</v>
          </cell>
          <cell r="Y22">
            <v>6</v>
          </cell>
          <cell r="Z22">
            <v>198</v>
          </cell>
          <cell r="AA22">
            <v>1</v>
          </cell>
          <cell r="AB22" t="str">
            <v>还少丹</v>
          </cell>
          <cell r="AC22">
            <v>5</v>
          </cell>
          <cell r="AD22">
            <v>8</v>
          </cell>
          <cell r="AE22">
            <v>258.01</v>
          </cell>
          <cell r="AF22">
            <v>4</v>
          </cell>
          <cell r="AG22" t="str">
            <v>六味地黄丸</v>
          </cell>
          <cell r="AH22">
            <v>390</v>
          </cell>
          <cell r="AI22">
            <v>585</v>
          </cell>
          <cell r="AJ22">
            <v>557</v>
          </cell>
          <cell r="AK22">
            <v>17</v>
          </cell>
          <cell r="AL22" t="str">
            <v>五子衍宗丸</v>
          </cell>
          <cell r="AM22">
            <v>84.5</v>
          </cell>
          <cell r="AN22">
            <v>169</v>
          </cell>
          <cell r="AO22">
            <v>792</v>
          </cell>
          <cell r="AP22">
            <v>4</v>
          </cell>
          <cell r="AQ22" t="str">
            <v>补肾益寿胶囊</v>
          </cell>
          <cell r="AR22">
            <v>851</v>
          </cell>
          <cell r="AS22">
            <v>1064</v>
          </cell>
          <cell r="AT22">
            <v>1636.03</v>
          </cell>
        </row>
        <row r="23">
          <cell r="B23">
            <v>379</v>
          </cell>
          <cell r="C23" t="str">
            <v>丹参+通脉</v>
          </cell>
          <cell r="D23">
            <v>17</v>
          </cell>
          <cell r="E23">
            <v>23</v>
          </cell>
          <cell r="F23">
            <v>680.59</v>
          </cell>
          <cell r="G23">
            <v>21</v>
          </cell>
          <cell r="H23" t="str">
            <v>复方氨酚溴敏胶囊</v>
          </cell>
          <cell r="I23">
            <v>30</v>
          </cell>
          <cell r="J23">
            <v>35</v>
          </cell>
          <cell r="K23">
            <v>793.64</v>
          </cell>
          <cell r="L23">
            <v>28</v>
          </cell>
          <cell r="M23" t="str">
            <v>风寒咳嗽颗粒</v>
          </cell>
          <cell r="N23">
            <v>47</v>
          </cell>
          <cell r="O23">
            <v>53</v>
          </cell>
          <cell r="P23">
            <v>110.76</v>
          </cell>
          <cell r="Q23">
            <v>7</v>
          </cell>
          <cell r="R23" t="str">
            <v>感冒清热颗粒</v>
          </cell>
          <cell r="S23">
            <v>2</v>
          </cell>
          <cell r="T23">
            <v>3</v>
          </cell>
          <cell r="U23">
            <v>944.82</v>
          </cell>
          <cell r="V23">
            <v>44</v>
          </cell>
          <cell r="W23" t="str">
            <v>氨糖软骨素钙片</v>
          </cell>
          <cell r="X23">
            <v>1</v>
          </cell>
          <cell r="Y23">
            <v>2</v>
          </cell>
          <cell r="Z23">
            <v>396</v>
          </cell>
          <cell r="AA23">
            <v>2</v>
          </cell>
          <cell r="AB23" t="str">
            <v>还少丹</v>
          </cell>
          <cell r="AC23">
            <v>5</v>
          </cell>
          <cell r="AD23">
            <v>8</v>
          </cell>
          <cell r="AE23">
            <v>790.02</v>
          </cell>
          <cell r="AF23">
            <v>9</v>
          </cell>
          <cell r="AG23" t="str">
            <v>六味地黄丸</v>
          </cell>
          <cell r="AH23">
            <v>858</v>
          </cell>
          <cell r="AI23">
            <v>1201.2</v>
          </cell>
          <cell r="AJ23">
            <v>202.5</v>
          </cell>
          <cell r="AK23">
            <v>6</v>
          </cell>
          <cell r="AL23" t="str">
            <v>五子衍宗丸</v>
          </cell>
          <cell r="AM23">
            <v>84.5</v>
          </cell>
          <cell r="AN23">
            <v>169</v>
          </cell>
          <cell r="AO23">
            <v>1386.01</v>
          </cell>
          <cell r="AP23">
            <v>10</v>
          </cell>
          <cell r="AQ23" t="str">
            <v>补肾益寿胶囊</v>
          </cell>
          <cell r="AR23">
            <v>441.5</v>
          </cell>
          <cell r="AS23">
            <v>618</v>
          </cell>
          <cell r="AT23">
            <v>2058.03</v>
          </cell>
        </row>
        <row r="24">
          <cell r="B24">
            <v>385</v>
          </cell>
          <cell r="C24" t="str">
            <v>丹参+通脉</v>
          </cell>
          <cell r="D24">
            <v>27</v>
          </cell>
          <cell r="E24">
            <v>35</v>
          </cell>
          <cell r="F24">
            <v>598.53</v>
          </cell>
          <cell r="G24">
            <v>18</v>
          </cell>
          <cell r="H24" t="str">
            <v>复方氨酚溴敏胶囊</v>
          </cell>
          <cell r="I24">
            <v>14</v>
          </cell>
          <cell r="J24">
            <v>15</v>
          </cell>
          <cell r="K24">
            <v>208.04</v>
          </cell>
          <cell r="L24">
            <v>8</v>
          </cell>
          <cell r="M24" t="str">
            <v>风寒咳嗽颗粒</v>
          </cell>
          <cell r="N24">
            <v>36</v>
          </cell>
          <cell r="O24">
            <v>41</v>
          </cell>
          <cell r="P24">
            <v>122.92</v>
          </cell>
          <cell r="Q24">
            <v>6</v>
          </cell>
          <cell r="R24" t="str">
            <v>感冒清热颗粒</v>
          </cell>
          <cell r="S24">
            <v>1</v>
          </cell>
          <cell r="T24">
            <v>1</v>
          </cell>
          <cell r="U24">
            <v>934.41</v>
          </cell>
          <cell r="V24">
            <v>44</v>
          </cell>
          <cell r="W24" t="str">
            <v>氨糖软骨素钙片</v>
          </cell>
          <cell r="X24">
            <v>1</v>
          </cell>
          <cell r="Y24">
            <v>2</v>
          </cell>
          <cell r="Z24">
            <v>792.02</v>
          </cell>
          <cell r="AA24">
            <v>8</v>
          </cell>
          <cell r="AB24" t="str">
            <v/>
          </cell>
          <cell r="AC24">
            <v>11</v>
          </cell>
          <cell r="AD24">
            <v>17</v>
          </cell>
          <cell r="AE24" t="str">
            <v/>
          </cell>
          <cell r="AF24" t="str">
            <v/>
          </cell>
          <cell r="AG24" t="str">
            <v>六味地黄丸</v>
          </cell>
          <cell r="AH24">
            <v>168.3</v>
          </cell>
          <cell r="AI24">
            <v>252.45</v>
          </cell>
          <cell r="AJ24">
            <v>418.4</v>
          </cell>
          <cell r="AK24">
            <v>13</v>
          </cell>
          <cell r="AL24" t="str">
            <v/>
          </cell>
          <cell r="AM24">
            <v>84.5</v>
          </cell>
          <cell r="AN24">
            <v>169</v>
          </cell>
          <cell r="AO24" t="str">
            <v/>
          </cell>
          <cell r="AP24" t="str">
            <v/>
          </cell>
          <cell r="AQ24" t="str">
            <v>补肾益寿胶囊</v>
          </cell>
          <cell r="AR24">
            <v>446</v>
          </cell>
          <cell r="AS24">
            <v>624</v>
          </cell>
          <cell r="AT24">
            <v>2637.03</v>
          </cell>
        </row>
        <row r="25">
          <cell r="B25">
            <v>387</v>
          </cell>
          <cell r="C25" t="str">
            <v>丹参+通脉</v>
          </cell>
          <cell r="D25">
            <v>27</v>
          </cell>
          <cell r="E25">
            <v>35</v>
          </cell>
          <cell r="F25">
            <v>554.62</v>
          </cell>
          <cell r="G25">
            <v>17</v>
          </cell>
          <cell r="H25" t="str">
            <v>复方氨酚溴敏胶囊</v>
          </cell>
          <cell r="I25">
            <v>77</v>
          </cell>
          <cell r="J25">
            <v>84</v>
          </cell>
          <cell r="K25">
            <v>2027.93</v>
          </cell>
          <cell r="L25">
            <v>74</v>
          </cell>
          <cell r="M25" t="str">
            <v>风寒咳嗽颗粒</v>
          </cell>
          <cell r="N25">
            <v>95</v>
          </cell>
          <cell r="O25">
            <v>109</v>
          </cell>
          <cell r="P25">
            <v>235.52</v>
          </cell>
          <cell r="Q25">
            <v>12</v>
          </cell>
          <cell r="R25" t="str">
            <v>感冒清热颗粒</v>
          </cell>
          <cell r="S25">
            <v>8</v>
          </cell>
          <cell r="T25">
            <v>10</v>
          </cell>
          <cell r="U25">
            <v>1640.11</v>
          </cell>
          <cell r="V25">
            <v>76</v>
          </cell>
          <cell r="W25" t="str">
            <v>氨糖软骨素钙片</v>
          </cell>
          <cell r="X25">
            <v>2</v>
          </cell>
          <cell r="Y25">
            <v>3</v>
          </cell>
          <cell r="Z25">
            <v>396</v>
          </cell>
          <cell r="AA25">
            <v>2</v>
          </cell>
          <cell r="AB25" t="str">
            <v>还少丹</v>
          </cell>
          <cell r="AC25">
            <v>7</v>
          </cell>
          <cell r="AD25">
            <v>11</v>
          </cell>
          <cell r="AE25">
            <v>904.84</v>
          </cell>
          <cell r="AF25">
            <v>14</v>
          </cell>
          <cell r="AG25" t="str">
            <v>六味地黄丸</v>
          </cell>
          <cell r="AH25">
            <v>1299.2</v>
          </cell>
          <cell r="AI25">
            <v>1688.96</v>
          </cell>
          <cell r="AJ25">
            <v>633.4</v>
          </cell>
          <cell r="AK25">
            <v>22</v>
          </cell>
          <cell r="AL25" t="str">
            <v>五子衍宗丸</v>
          </cell>
          <cell r="AM25">
            <v>2500.36</v>
          </cell>
          <cell r="AN25">
            <v>2625.4</v>
          </cell>
          <cell r="AO25">
            <v>990</v>
          </cell>
          <cell r="AP25">
            <v>6</v>
          </cell>
          <cell r="AQ25" t="str">
            <v>补肾益寿胶囊</v>
          </cell>
          <cell r="AR25">
            <v>475.89</v>
          </cell>
          <cell r="AS25">
            <v>666</v>
          </cell>
          <cell r="AT25">
            <v>692.75</v>
          </cell>
        </row>
        <row r="26">
          <cell r="B26">
            <v>391</v>
          </cell>
          <cell r="C26" t="str">
            <v>丹参+通脉</v>
          </cell>
          <cell r="D26">
            <v>17</v>
          </cell>
          <cell r="E26">
            <v>23</v>
          </cell>
          <cell r="F26">
            <v>359.1</v>
          </cell>
          <cell r="G26">
            <v>10</v>
          </cell>
          <cell r="H26" t="str">
            <v>复方氨酚溴敏胶囊</v>
          </cell>
          <cell r="I26">
            <v>65</v>
          </cell>
          <cell r="J26">
            <v>75</v>
          </cell>
          <cell r="K26">
            <v>1709.51</v>
          </cell>
          <cell r="L26">
            <v>60</v>
          </cell>
          <cell r="M26" t="str">
            <v>风寒咳嗽颗粒</v>
          </cell>
          <cell r="N26">
            <v>74</v>
          </cell>
          <cell r="O26">
            <v>84</v>
          </cell>
          <cell r="P26">
            <v>127.5</v>
          </cell>
          <cell r="Q26">
            <v>6</v>
          </cell>
          <cell r="R26" t="str">
            <v>感冒清热颗粒</v>
          </cell>
          <cell r="S26">
            <v>1</v>
          </cell>
          <cell r="T26">
            <v>1</v>
          </cell>
          <cell r="U26">
            <v>874.88</v>
          </cell>
          <cell r="V26">
            <v>38</v>
          </cell>
          <cell r="W26" t="str">
            <v>氨糖软骨素钙片</v>
          </cell>
          <cell r="X26">
            <v>1</v>
          </cell>
          <cell r="Y26">
            <v>2</v>
          </cell>
          <cell r="Z26">
            <v>396</v>
          </cell>
          <cell r="AA26">
            <v>2</v>
          </cell>
          <cell r="AB26" t="str">
            <v>还少丹</v>
          </cell>
          <cell r="AC26">
            <v>1</v>
          </cell>
          <cell r="AD26">
            <v>3</v>
          </cell>
          <cell r="AE26">
            <v>66</v>
          </cell>
          <cell r="AF26">
            <v>1</v>
          </cell>
          <cell r="AG26" t="str">
            <v>六味地黄丸</v>
          </cell>
          <cell r="AH26">
            <v>150</v>
          </cell>
          <cell r="AI26">
            <v>225</v>
          </cell>
          <cell r="AJ26">
            <v>907.01</v>
          </cell>
          <cell r="AK26">
            <v>30</v>
          </cell>
          <cell r="AL26" t="str">
            <v>五子衍宗丸</v>
          </cell>
          <cell r="AM26">
            <v>84.5</v>
          </cell>
          <cell r="AN26">
            <v>169</v>
          </cell>
          <cell r="AO26">
            <v>396.01</v>
          </cell>
          <cell r="AP26">
            <v>3</v>
          </cell>
          <cell r="AQ26" t="str">
            <v>补肾益寿胶囊</v>
          </cell>
          <cell r="AR26">
            <v>1706.58</v>
          </cell>
          <cell r="AS26">
            <v>1877</v>
          </cell>
          <cell r="AT26">
            <v>2049</v>
          </cell>
        </row>
        <row r="27">
          <cell r="B27">
            <v>399</v>
          </cell>
          <cell r="C27" t="str">
            <v>丹参+通脉</v>
          </cell>
          <cell r="D27">
            <v>17</v>
          </cell>
          <cell r="E27">
            <v>23</v>
          </cell>
          <cell r="F27">
            <v>389.52</v>
          </cell>
          <cell r="G27">
            <v>12</v>
          </cell>
          <cell r="H27" t="str">
            <v>复方氨酚溴敏胶囊</v>
          </cell>
          <cell r="I27">
            <v>62</v>
          </cell>
          <cell r="J27">
            <v>71</v>
          </cell>
          <cell r="K27">
            <v>1375.99</v>
          </cell>
          <cell r="L27">
            <v>49</v>
          </cell>
          <cell r="M27" t="str">
            <v>风寒咳嗽颗粒</v>
          </cell>
          <cell r="N27">
            <v>53</v>
          </cell>
          <cell r="O27">
            <v>61</v>
          </cell>
          <cell r="P27">
            <v>15.71</v>
          </cell>
          <cell r="Q27">
            <v>1</v>
          </cell>
          <cell r="R27" t="str">
            <v>感冒清热颗粒</v>
          </cell>
          <cell r="S27">
            <v>5</v>
          </cell>
          <cell r="T27">
            <v>7</v>
          </cell>
          <cell r="U27">
            <v>1183.38</v>
          </cell>
          <cell r="V27">
            <v>55</v>
          </cell>
          <cell r="W27" t="str">
            <v>氨糖软骨素钙片</v>
          </cell>
          <cell r="X27">
            <v>1</v>
          </cell>
          <cell r="Y27">
            <v>2</v>
          </cell>
          <cell r="Z27">
            <v>594.01</v>
          </cell>
          <cell r="AA27">
            <v>4</v>
          </cell>
          <cell r="AB27" t="str">
            <v>还少丹</v>
          </cell>
          <cell r="AC27">
            <v>10</v>
          </cell>
          <cell r="AD27">
            <v>15</v>
          </cell>
          <cell r="AE27">
            <v>169</v>
          </cell>
          <cell r="AF27">
            <v>2</v>
          </cell>
          <cell r="AG27" t="str">
            <v>六味地黄丸</v>
          </cell>
          <cell r="AH27">
            <v>396</v>
          </cell>
          <cell r="AI27">
            <v>594</v>
          </cell>
          <cell r="AJ27">
            <v>466.95</v>
          </cell>
          <cell r="AK27">
            <v>15</v>
          </cell>
          <cell r="AL27" t="str">
            <v>五子衍宗丸</v>
          </cell>
          <cell r="AM27">
            <v>84.5</v>
          </cell>
          <cell r="AN27">
            <v>169</v>
          </cell>
          <cell r="AO27">
            <v>396</v>
          </cell>
          <cell r="AP27">
            <v>2</v>
          </cell>
          <cell r="AQ27" t="str">
            <v>补肾益寿胶囊</v>
          </cell>
          <cell r="AR27">
            <v>551</v>
          </cell>
          <cell r="AS27">
            <v>689</v>
          </cell>
          <cell r="AT27">
            <v>2324.39</v>
          </cell>
        </row>
        <row r="28">
          <cell r="B28">
            <v>511</v>
          </cell>
          <cell r="C28" t="str">
            <v/>
          </cell>
          <cell r="D28">
            <v>17</v>
          </cell>
          <cell r="E28">
            <v>22</v>
          </cell>
          <cell r="F28" t="str">
            <v/>
          </cell>
          <cell r="G28" t="str">
            <v/>
          </cell>
          <cell r="H28" t="str">
            <v>复方氨酚溴敏胶囊</v>
          </cell>
          <cell r="I28">
            <v>35</v>
          </cell>
          <cell r="J28">
            <v>40</v>
          </cell>
          <cell r="K28">
            <v>926.09</v>
          </cell>
          <cell r="L28">
            <v>34</v>
          </cell>
          <cell r="M28" t="str">
            <v>风寒咳嗽颗粒</v>
          </cell>
          <cell r="N28">
            <v>34</v>
          </cell>
          <cell r="O28">
            <v>38</v>
          </cell>
          <cell r="P28">
            <v>61</v>
          </cell>
          <cell r="Q28">
            <v>3</v>
          </cell>
          <cell r="R28" t="str">
            <v>感冒清热颗粒</v>
          </cell>
          <cell r="S28">
            <v>2</v>
          </cell>
          <cell r="T28">
            <v>3</v>
          </cell>
          <cell r="U28">
            <v>367.81</v>
          </cell>
          <cell r="V28">
            <v>18</v>
          </cell>
          <cell r="W28" t="str">
            <v>氨糖软骨素钙片</v>
          </cell>
          <cell r="X28">
            <v>1</v>
          </cell>
          <cell r="Y28">
            <v>2</v>
          </cell>
          <cell r="Z28" t="str">
            <v/>
          </cell>
          <cell r="AA28" t="str">
            <v/>
          </cell>
          <cell r="AB28" t="str">
            <v/>
          </cell>
          <cell r="AC28">
            <v>7</v>
          </cell>
          <cell r="AD28">
            <v>11</v>
          </cell>
          <cell r="AE28" t="str">
            <v/>
          </cell>
          <cell r="AF28" t="str">
            <v/>
          </cell>
          <cell r="AG28" t="str">
            <v>六味地黄丸</v>
          </cell>
          <cell r="AH28">
            <v>257</v>
          </cell>
          <cell r="AI28">
            <v>385.5</v>
          </cell>
          <cell r="AJ28">
            <v>843.01</v>
          </cell>
          <cell r="AK28">
            <v>28</v>
          </cell>
          <cell r="AL28" t="str">
            <v>五子衍宗丸</v>
          </cell>
          <cell r="AM28">
            <v>84.5</v>
          </cell>
          <cell r="AN28">
            <v>169</v>
          </cell>
          <cell r="AO28">
            <v>990</v>
          </cell>
          <cell r="AP28">
            <v>5</v>
          </cell>
          <cell r="AQ28" t="str">
            <v/>
          </cell>
          <cell r="AR28">
            <v>1004.5</v>
          </cell>
          <cell r="AS28">
            <v>1105</v>
          </cell>
          <cell r="AT28" t="str">
            <v/>
          </cell>
        </row>
        <row r="29">
          <cell r="B29">
            <v>513</v>
          </cell>
          <cell r="C29" t="str">
            <v>丹参+通脉</v>
          </cell>
          <cell r="D29">
            <v>20</v>
          </cell>
          <cell r="E29">
            <v>27</v>
          </cell>
          <cell r="F29">
            <v>317.31</v>
          </cell>
          <cell r="G29">
            <v>9</v>
          </cell>
          <cell r="H29" t="str">
            <v>复方氨酚溴敏胶囊</v>
          </cell>
          <cell r="I29">
            <v>13</v>
          </cell>
          <cell r="J29">
            <v>14</v>
          </cell>
          <cell r="K29">
            <v>995.98</v>
          </cell>
          <cell r="L29">
            <v>35</v>
          </cell>
          <cell r="M29" t="str">
            <v>风寒咳嗽颗粒</v>
          </cell>
          <cell r="N29">
            <v>78</v>
          </cell>
          <cell r="O29">
            <v>89</v>
          </cell>
          <cell r="P29">
            <v>143.5</v>
          </cell>
          <cell r="Q29">
            <v>7</v>
          </cell>
          <cell r="R29" t="str">
            <v>感冒清热颗粒</v>
          </cell>
          <cell r="S29">
            <v>3</v>
          </cell>
          <cell r="T29">
            <v>4</v>
          </cell>
          <cell r="U29">
            <v>1561.37</v>
          </cell>
          <cell r="V29">
            <v>70</v>
          </cell>
          <cell r="W29" t="str">
            <v>氨糖软骨素钙片</v>
          </cell>
          <cell r="X29">
            <v>1</v>
          </cell>
          <cell r="Y29">
            <v>2</v>
          </cell>
          <cell r="Z29">
            <v>396.1</v>
          </cell>
          <cell r="AA29">
            <v>3</v>
          </cell>
          <cell r="AB29" t="str">
            <v/>
          </cell>
          <cell r="AC29">
            <v>1</v>
          </cell>
          <cell r="AD29">
            <v>3</v>
          </cell>
          <cell r="AE29" t="str">
            <v/>
          </cell>
          <cell r="AF29" t="str">
            <v/>
          </cell>
          <cell r="AG29" t="str">
            <v>六味地黄丸</v>
          </cell>
          <cell r="AH29">
            <v>198</v>
          </cell>
          <cell r="AI29">
            <v>297</v>
          </cell>
          <cell r="AJ29">
            <v>796</v>
          </cell>
          <cell r="AK29">
            <v>25</v>
          </cell>
          <cell r="AL29" t="str">
            <v>五子衍宗丸</v>
          </cell>
          <cell r="AM29">
            <v>168</v>
          </cell>
          <cell r="AN29">
            <v>252</v>
          </cell>
          <cell r="AO29">
            <v>198</v>
          </cell>
          <cell r="AP29">
            <v>1</v>
          </cell>
          <cell r="AQ29" t="str">
            <v>补肾益寿胶囊</v>
          </cell>
          <cell r="AR29">
            <v>762.5</v>
          </cell>
          <cell r="AS29">
            <v>953</v>
          </cell>
          <cell r="AT29">
            <v>852</v>
          </cell>
        </row>
        <row r="30">
          <cell r="B30">
            <v>514</v>
          </cell>
          <cell r="C30" t="str">
            <v>丹参+通脉</v>
          </cell>
          <cell r="D30">
            <v>27</v>
          </cell>
          <cell r="E30">
            <v>34</v>
          </cell>
          <cell r="F30">
            <v>146.01</v>
          </cell>
          <cell r="G30">
            <v>5</v>
          </cell>
          <cell r="H30" t="str">
            <v>复方氨酚溴敏胶囊</v>
          </cell>
          <cell r="I30">
            <v>59</v>
          </cell>
          <cell r="J30">
            <v>67</v>
          </cell>
          <cell r="K30">
            <v>1168.91</v>
          </cell>
          <cell r="L30">
            <v>42</v>
          </cell>
          <cell r="M30" t="str">
            <v>风寒咳嗽颗粒</v>
          </cell>
          <cell r="N30">
            <v>132</v>
          </cell>
          <cell r="O30">
            <v>136</v>
          </cell>
          <cell r="P30">
            <v>119.92</v>
          </cell>
          <cell r="Q30">
            <v>6</v>
          </cell>
          <cell r="R30" t="str">
            <v>感冒清热颗粒</v>
          </cell>
          <cell r="S30">
            <v>1</v>
          </cell>
          <cell r="T30">
            <v>1</v>
          </cell>
          <cell r="U30">
            <v>2201.53</v>
          </cell>
          <cell r="V30">
            <v>106</v>
          </cell>
          <cell r="W30" t="str">
            <v>氨糖软骨素钙片</v>
          </cell>
          <cell r="X30">
            <v>1</v>
          </cell>
          <cell r="Y30">
            <v>2</v>
          </cell>
          <cell r="Z30">
            <v>594.03</v>
          </cell>
          <cell r="AA30">
            <v>6</v>
          </cell>
          <cell r="AB30" t="str">
            <v/>
          </cell>
          <cell r="AC30">
            <v>7</v>
          </cell>
          <cell r="AD30">
            <v>11</v>
          </cell>
          <cell r="AE30" t="str">
            <v/>
          </cell>
          <cell r="AF30" t="str">
            <v/>
          </cell>
          <cell r="AG30" t="str">
            <v>六味地黄丸</v>
          </cell>
          <cell r="AH30">
            <v>300</v>
          </cell>
          <cell r="AI30">
            <v>450</v>
          </cell>
          <cell r="AJ30">
            <v>469.01</v>
          </cell>
          <cell r="AK30">
            <v>15</v>
          </cell>
          <cell r="AL30" t="str">
            <v>五子衍宗丸</v>
          </cell>
          <cell r="AM30">
            <v>259.5</v>
          </cell>
          <cell r="AN30">
            <v>389.3</v>
          </cell>
          <cell r="AO30">
            <v>336.6</v>
          </cell>
          <cell r="AP30">
            <v>2</v>
          </cell>
          <cell r="AQ30" t="str">
            <v>补肾益寿胶囊</v>
          </cell>
          <cell r="AR30">
            <v>804.84</v>
          </cell>
          <cell r="AS30">
            <v>1006</v>
          </cell>
          <cell r="AT30">
            <v>2343</v>
          </cell>
        </row>
        <row r="31">
          <cell r="B31">
            <v>515</v>
          </cell>
          <cell r="C31" t="str">
            <v>丹参+通脉</v>
          </cell>
          <cell r="D31">
            <v>17</v>
          </cell>
          <cell r="E31">
            <v>23</v>
          </cell>
          <cell r="F31">
            <v>845.98</v>
          </cell>
          <cell r="G31">
            <v>25</v>
          </cell>
          <cell r="H31" t="str">
            <v>复方氨酚溴敏胶囊</v>
          </cell>
          <cell r="I31">
            <v>75</v>
          </cell>
          <cell r="J31">
            <v>82</v>
          </cell>
          <cell r="K31">
            <v>1002.86</v>
          </cell>
          <cell r="L31">
            <v>35</v>
          </cell>
          <cell r="M31" t="str">
            <v>风寒咳嗽颗粒</v>
          </cell>
          <cell r="N31">
            <v>63</v>
          </cell>
          <cell r="O31">
            <v>73</v>
          </cell>
          <cell r="P31">
            <v>90.84</v>
          </cell>
          <cell r="Q31">
            <v>5</v>
          </cell>
          <cell r="R31" t="str">
            <v>感冒清热颗粒</v>
          </cell>
          <cell r="S31">
            <v>2</v>
          </cell>
          <cell r="T31">
            <v>3</v>
          </cell>
          <cell r="U31">
            <v>539.02</v>
          </cell>
          <cell r="V31">
            <v>26</v>
          </cell>
          <cell r="W31" t="str">
            <v>氨糖软骨素钙片</v>
          </cell>
          <cell r="X31">
            <v>1</v>
          </cell>
          <cell r="Y31">
            <v>2</v>
          </cell>
          <cell r="Z31" t="str">
            <v/>
          </cell>
          <cell r="AA31" t="str">
            <v/>
          </cell>
          <cell r="AB31" t="str">
            <v/>
          </cell>
          <cell r="AC31">
            <v>5</v>
          </cell>
          <cell r="AD31">
            <v>8</v>
          </cell>
          <cell r="AE31" t="str">
            <v/>
          </cell>
          <cell r="AF31" t="str">
            <v/>
          </cell>
          <cell r="AG31" t="str">
            <v>六味地黄丸</v>
          </cell>
          <cell r="AH31">
            <v>734</v>
          </cell>
          <cell r="AI31">
            <v>1027.6</v>
          </cell>
          <cell r="AJ31">
            <v>1260.01</v>
          </cell>
          <cell r="AK31">
            <v>43</v>
          </cell>
          <cell r="AL31" t="str">
            <v>五子衍宗丸</v>
          </cell>
          <cell r="AM31">
            <v>84.5</v>
          </cell>
          <cell r="AN31">
            <v>169</v>
          </cell>
          <cell r="AO31">
            <v>396</v>
          </cell>
          <cell r="AP31">
            <v>2</v>
          </cell>
          <cell r="AQ31" t="str">
            <v>补肾益寿胶囊</v>
          </cell>
          <cell r="AR31">
            <v>411</v>
          </cell>
          <cell r="AS31">
            <v>575</v>
          </cell>
          <cell r="AT31">
            <v>1054</v>
          </cell>
        </row>
        <row r="32">
          <cell r="B32">
            <v>517</v>
          </cell>
          <cell r="C32" t="str">
            <v>丹参+通脉</v>
          </cell>
          <cell r="D32">
            <v>27</v>
          </cell>
          <cell r="E32">
            <v>35</v>
          </cell>
          <cell r="F32">
            <v>317.31</v>
          </cell>
          <cell r="G32">
            <v>9</v>
          </cell>
          <cell r="H32" t="str">
            <v>复方氨酚溴敏胶囊</v>
          </cell>
          <cell r="I32">
            <v>53</v>
          </cell>
          <cell r="J32">
            <v>60</v>
          </cell>
          <cell r="K32">
            <v>1512.08</v>
          </cell>
          <cell r="L32">
            <v>52</v>
          </cell>
          <cell r="M32" t="str">
            <v>风寒咳嗽颗粒</v>
          </cell>
          <cell r="N32">
            <v>41</v>
          </cell>
          <cell r="O32">
            <v>47</v>
          </cell>
          <cell r="P32">
            <v>63</v>
          </cell>
          <cell r="Q32">
            <v>3</v>
          </cell>
          <cell r="R32" t="str">
            <v>感冒清热颗粒</v>
          </cell>
          <cell r="S32">
            <v>1</v>
          </cell>
          <cell r="T32">
            <v>1</v>
          </cell>
          <cell r="U32">
            <v>823.13</v>
          </cell>
          <cell r="V32">
            <v>36</v>
          </cell>
          <cell r="W32" t="str">
            <v>氨糖软骨素钙片</v>
          </cell>
          <cell r="X32">
            <v>1</v>
          </cell>
          <cell r="Y32">
            <v>2</v>
          </cell>
          <cell r="Z32">
            <v>198</v>
          </cell>
          <cell r="AA32">
            <v>1</v>
          </cell>
          <cell r="AB32" t="str">
            <v>还少丹</v>
          </cell>
          <cell r="AC32">
            <v>1</v>
          </cell>
          <cell r="AD32">
            <v>3</v>
          </cell>
          <cell r="AE32">
            <v>86</v>
          </cell>
          <cell r="AF32">
            <v>1</v>
          </cell>
          <cell r="AG32" t="str">
            <v>六味地黄丸</v>
          </cell>
          <cell r="AH32">
            <v>380.1</v>
          </cell>
          <cell r="AI32">
            <v>570.15</v>
          </cell>
          <cell r="AJ32">
            <v>483.25</v>
          </cell>
          <cell r="AK32">
            <v>15</v>
          </cell>
          <cell r="AL32" t="str">
            <v>五子衍宗丸</v>
          </cell>
          <cell r="AM32">
            <v>86</v>
          </cell>
          <cell r="AN32">
            <v>172</v>
          </cell>
          <cell r="AO32">
            <v>990.01</v>
          </cell>
          <cell r="AP32">
            <v>6</v>
          </cell>
          <cell r="AQ32" t="str">
            <v>补肾益寿胶囊</v>
          </cell>
          <cell r="AR32">
            <v>848.65</v>
          </cell>
          <cell r="AS32">
            <v>1061</v>
          </cell>
          <cell r="AT32">
            <v>3207.06</v>
          </cell>
        </row>
        <row r="33">
          <cell r="B33">
            <v>539</v>
          </cell>
          <cell r="C33" t="str">
            <v>丹参+通脉</v>
          </cell>
          <cell r="D33">
            <v>6</v>
          </cell>
          <cell r="E33">
            <v>9</v>
          </cell>
          <cell r="F33">
            <v>439.02</v>
          </cell>
          <cell r="G33">
            <v>14</v>
          </cell>
          <cell r="H33" t="str">
            <v>复方氨酚溴敏胶囊</v>
          </cell>
          <cell r="I33">
            <v>10</v>
          </cell>
          <cell r="J33">
            <v>10</v>
          </cell>
          <cell r="K33">
            <v>287.6</v>
          </cell>
          <cell r="L33">
            <v>10</v>
          </cell>
          <cell r="M33" t="str">
            <v>风寒咳嗽颗粒</v>
          </cell>
          <cell r="N33">
            <v>18</v>
          </cell>
          <cell r="O33">
            <v>18</v>
          </cell>
          <cell r="P33">
            <v>20.5</v>
          </cell>
          <cell r="Q33">
            <v>1</v>
          </cell>
          <cell r="R33" t="str">
            <v>感冒清热颗粒</v>
          </cell>
          <cell r="S33">
            <v>1</v>
          </cell>
          <cell r="T33">
            <v>1</v>
          </cell>
          <cell r="U33">
            <v>333.62</v>
          </cell>
          <cell r="V33">
            <v>15</v>
          </cell>
          <cell r="W33" t="str">
            <v>氨糖软骨素钙片</v>
          </cell>
          <cell r="X33">
            <v>1</v>
          </cell>
          <cell r="Y33">
            <v>2</v>
          </cell>
          <cell r="Z33">
            <v>594.02</v>
          </cell>
          <cell r="AA33">
            <v>5</v>
          </cell>
          <cell r="AB33" t="str">
            <v/>
          </cell>
          <cell r="AC33">
            <v>4</v>
          </cell>
          <cell r="AD33">
            <v>6</v>
          </cell>
          <cell r="AE33" t="str">
            <v/>
          </cell>
          <cell r="AF33" t="str">
            <v/>
          </cell>
          <cell r="AG33" t="str">
            <v>六味地黄丸</v>
          </cell>
          <cell r="AH33">
            <v>264</v>
          </cell>
          <cell r="AI33">
            <v>396</v>
          </cell>
          <cell r="AJ33">
            <v>357.5</v>
          </cell>
          <cell r="AK33">
            <v>12</v>
          </cell>
          <cell r="AL33" t="str">
            <v/>
          </cell>
          <cell r="AM33">
            <v>84.5</v>
          </cell>
          <cell r="AN33">
            <v>169</v>
          </cell>
          <cell r="AO33" t="str">
            <v/>
          </cell>
          <cell r="AP33" t="str">
            <v/>
          </cell>
          <cell r="AQ33" t="str">
            <v>补肾益寿胶囊</v>
          </cell>
          <cell r="AR33">
            <v>554</v>
          </cell>
          <cell r="AS33">
            <v>693</v>
          </cell>
          <cell r="AT33">
            <v>1921.5</v>
          </cell>
        </row>
        <row r="34">
          <cell r="B34">
            <v>545</v>
          </cell>
          <cell r="C34" t="str">
            <v>丹参+通脉</v>
          </cell>
          <cell r="D34">
            <v>6</v>
          </cell>
          <cell r="E34">
            <v>9</v>
          </cell>
          <cell r="F34">
            <v>638.44</v>
          </cell>
          <cell r="G34">
            <v>20</v>
          </cell>
          <cell r="H34" t="str">
            <v>复方氨酚溴敏胶囊</v>
          </cell>
          <cell r="I34">
            <v>41</v>
          </cell>
          <cell r="J34">
            <v>47</v>
          </cell>
          <cell r="K34">
            <v>456.51</v>
          </cell>
          <cell r="L34">
            <v>16</v>
          </cell>
          <cell r="M34" t="str">
            <v>风寒咳嗽颗粒</v>
          </cell>
          <cell r="N34">
            <v>25</v>
          </cell>
          <cell r="O34">
            <v>27</v>
          </cell>
          <cell r="P34">
            <v>20.5</v>
          </cell>
          <cell r="Q34">
            <v>1</v>
          </cell>
          <cell r="R34" t="str">
            <v>感冒清热颗粒</v>
          </cell>
          <cell r="S34">
            <v>1</v>
          </cell>
          <cell r="T34">
            <v>1</v>
          </cell>
          <cell r="U34">
            <v>464.89</v>
          </cell>
          <cell r="V34">
            <v>22</v>
          </cell>
          <cell r="W34" t="str">
            <v>氨糖软骨素钙片</v>
          </cell>
          <cell r="X34">
            <v>2</v>
          </cell>
          <cell r="Y34">
            <v>3</v>
          </cell>
          <cell r="Z34" t="str">
            <v/>
          </cell>
          <cell r="AA34" t="str">
            <v/>
          </cell>
          <cell r="AB34" t="str">
            <v>还少丹</v>
          </cell>
          <cell r="AC34">
            <v>3</v>
          </cell>
          <cell r="AD34">
            <v>5</v>
          </cell>
          <cell r="AE34">
            <v>258.01</v>
          </cell>
          <cell r="AF34">
            <v>4</v>
          </cell>
          <cell r="AG34" t="str">
            <v>六味地黄丸</v>
          </cell>
          <cell r="AH34">
            <v>100</v>
          </cell>
          <cell r="AI34">
            <v>150</v>
          </cell>
          <cell r="AJ34">
            <v>361.16</v>
          </cell>
          <cell r="AK34">
            <v>11</v>
          </cell>
          <cell r="AL34" t="str">
            <v/>
          </cell>
          <cell r="AM34">
            <v>84.5</v>
          </cell>
          <cell r="AN34">
            <v>169</v>
          </cell>
          <cell r="AO34" t="str">
            <v/>
          </cell>
          <cell r="AP34" t="str">
            <v/>
          </cell>
          <cell r="AQ34" t="str">
            <v>补肾益寿胶囊</v>
          </cell>
          <cell r="AR34">
            <v>140</v>
          </cell>
          <cell r="AS34">
            <v>196</v>
          </cell>
          <cell r="AT34">
            <v>2447.06</v>
          </cell>
        </row>
        <row r="35">
          <cell r="B35">
            <v>546</v>
          </cell>
          <cell r="C35" t="str">
            <v>丹参+通脉</v>
          </cell>
          <cell r="D35">
            <v>27</v>
          </cell>
          <cell r="E35">
            <v>34</v>
          </cell>
          <cell r="F35">
            <v>586.63</v>
          </cell>
          <cell r="G35">
            <v>17</v>
          </cell>
          <cell r="H35" t="str">
            <v>复方氨酚溴敏胶囊</v>
          </cell>
          <cell r="I35">
            <v>80</v>
          </cell>
          <cell r="J35">
            <v>87</v>
          </cell>
          <cell r="K35">
            <v>2868.53</v>
          </cell>
          <cell r="L35">
            <v>101</v>
          </cell>
          <cell r="M35" t="str">
            <v>风寒咳嗽颗粒</v>
          </cell>
          <cell r="N35">
            <v>144</v>
          </cell>
          <cell r="O35">
            <v>148</v>
          </cell>
          <cell r="P35">
            <v>127.5</v>
          </cell>
          <cell r="Q35">
            <v>6</v>
          </cell>
          <cell r="R35" t="str">
            <v>感冒清热颗粒</v>
          </cell>
          <cell r="S35">
            <v>2</v>
          </cell>
          <cell r="T35">
            <v>3</v>
          </cell>
          <cell r="U35">
            <v>2571.46</v>
          </cell>
          <cell r="V35">
            <v>118</v>
          </cell>
          <cell r="W35" t="str">
            <v>氨糖软骨素钙片</v>
          </cell>
          <cell r="X35">
            <v>3</v>
          </cell>
          <cell r="Y35">
            <v>4</v>
          </cell>
          <cell r="Z35">
            <v>594</v>
          </cell>
          <cell r="AA35">
            <v>3</v>
          </cell>
          <cell r="AB35" t="str">
            <v/>
          </cell>
          <cell r="AC35">
            <v>8</v>
          </cell>
          <cell r="AD35">
            <v>12</v>
          </cell>
          <cell r="AE35" t="str">
            <v/>
          </cell>
          <cell r="AF35" t="str">
            <v/>
          </cell>
          <cell r="AG35" t="str">
            <v>六味地黄丸</v>
          </cell>
          <cell r="AH35">
            <v>1188</v>
          </cell>
          <cell r="AI35">
            <v>1544.4</v>
          </cell>
          <cell r="AJ35">
            <v>1688.04</v>
          </cell>
          <cell r="AK35">
            <v>58</v>
          </cell>
          <cell r="AL35" t="str">
            <v>五子衍宗丸</v>
          </cell>
          <cell r="AM35">
            <v>168</v>
          </cell>
          <cell r="AN35">
            <v>252</v>
          </cell>
          <cell r="AO35">
            <v>594</v>
          </cell>
          <cell r="AP35">
            <v>3</v>
          </cell>
          <cell r="AQ35" t="str">
            <v>补肾益寿胶囊</v>
          </cell>
          <cell r="AR35">
            <v>1760.04</v>
          </cell>
          <cell r="AS35">
            <v>1936</v>
          </cell>
          <cell r="AT35">
            <v>1755.03</v>
          </cell>
        </row>
        <row r="36">
          <cell r="B36">
            <v>549</v>
          </cell>
          <cell r="C36" t="str">
            <v>丹参+通脉</v>
          </cell>
          <cell r="D36">
            <v>6</v>
          </cell>
          <cell r="E36">
            <v>9</v>
          </cell>
          <cell r="F36">
            <v>598.53</v>
          </cell>
          <cell r="G36">
            <v>18</v>
          </cell>
          <cell r="H36" t="str">
            <v>复方氨酚溴敏胶囊</v>
          </cell>
          <cell r="I36">
            <v>23</v>
          </cell>
          <cell r="J36">
            <v>27</v>
          </cell>
          <cell r="K36">
            <v>569.86</v>
          </cell>
          <cell r="L36">
            <v>20</v>
          </cell>
          <cell r="M36" t="str">
            <v/>
          </cell>
          <cell r="N36">
            <v>19</v>
          </cell>
          <cell r="O36">
            <v>19</v>
          </cell>
          <cell r="P36" t="str">
            <v/>
          </cell>
          <cell r="Q36" t="str">
            <v/>
          </cell>
          <cell r="R36" t="str">
            <v>感冒清热颗粒</v>
          </cell>
          <cell r="S36">
            <v>1</v>
          </cell>
          <cell r="T36">
            <v>1</v>
          </cell>
          <cell r="U36">
            <v>363.13</v>
          </cell>
          <cell r="V36">
            <v>18</v>
          </cell>
          <cell r="W36" t="str">
            <v>氨糖软骨素钙片</v>
          </cell>
          <cell r="X36">
            <v>1</v>
          </cell>
          <cell r="Y36">
            <v>2</v>
          </cell>
          <cell r="Z36" t="str">
            <v/>
          </cell>
          <cell r="AA36" t="str">
            <v/>
          </cell>
          <cell r="AB36" t="str">
            <v/>
          </cell>
          <cell r="AC36">
            <v>5</v>
          </cell>
          <cell r="AD36">
            <v>8</v>
          </cell>
          <cell r="AE36" t="str">
            <v/>
          </cell>
          <cell r="AF36" t="str">
            <v/>
          </cell>
          <cell r="AG36" t="str">
            <v>六味地黄丸</v>
          </cell>
          <cell r="AH36">
            <v>100</v>
          </cell>
          <cell r="AI36">
            <v>150</v>
          </cell>
          <cell r="AJ36">
            <v>966.62</v>
          </cell>
          <cell r="AK36">
            <v>41</v>
          </cell>
          <cell r="AL36" t="str">
            <v/>
          </cell>
          <cell r="AM36">
            <v>84.5</v>
          </cell>
          <cell r="AN36">
            <v>169</v>
          </cell>
          <cell r="AO36" t="str">
            <v/>
          </cell>
          <cell r="AP36" t="str">
            <v/>
          </cell>
          <cell r="AQ36" t="str">
            <v>补肾益寿胶囊</v>
          </cell>
          <cell r="AR36">
            <v>431</v>
          </cell>
          <cell r="AS36">
            <v>603</v>
          </cell>
          <cell r="AT36">
            <v>2084.06</v>
          </cell>
        </row>
        <row r="37">
          <cell r="B37">
            <v>570</v>
          </cell>
          <cell r="C37" t="str">
            <v>丹参+通脉</v>
          </cell>
          <cell r="D37">
            <v>6</v>
          </cell>
          <cell r="E37">
            <v>11</v>
          </cell>
          <cell r="F37">
            <v>967.15</v>
          </cell>
          <cell r="G37">
            <v>30</v>
          </cell>
          <cell r="H37" t="str">
            <v>复方氨酚溴敏胶囊</v>
          </cell>
          <cell r="I37">
            <v>15</v>
          </cell>
          <cell r="J37">
            <v>17</v>
          </cell>
          <cell r="K37">
            <v>292.8</v>
          </cell>
          <cell r="L37">
            <v>10</v>
          </cell>
          <cell r="M37" t="str">
            <v>风寒咳嗽颗粒</v>
          </cell>
          <cell r="N37">
            <v>45</v>
          </cell>
          <cell r="O37">
            <v>51</v>
          </cell>
          <cell r="P37">
            <v>223.2</v>
          </cell>
          <cell r="Q37">
            <v>11</v>
          </cell>
          <cell r="R37" t="str">
            <v>感冒清热颗粒</v>
          </cell>
          <cell r="S37">
            <v>2</v>
          </cell>
          <cell r="T37">
            <v>3</v>
          </cell>
          <cell r="U37">
            <v>873.03</v>
          </cell>
          <cell r="V37">
            <v>41</v>
          </cell>
          <cell r="W37" t="str">
            <v>氨糖软骨素钙片</v>
          </cell>
          <cell r="X37">
            <v>1</v>
          </cell>
          <cell r="Y37">
            <v>2</v>
          </cell>
          <cell r="Z37">
            <v>396</v>
          </cell>
          <cell r="AA37">
            <v>2</v>
          </cell>
          <cell r="AB37" t="str">
            <v>还少丹</v>
          </cell>
          <cell r="AC37">
            <v>4</v>
          </cell>
          <cell r="AD37">
            <v>6</v>
          </cell>
          <cell r="AE37">
            <v>360.01</v>
          </cell>
          <cell r="AF37">
            <v>3</v>
          </cell>
          <cell r="AG37" t="str">
            <v>六味地黄丸</v>
          </cell>
          <cell r="AH37">
            <v>150</v>
          </cell>
          <cell r="AI37">
            <v>225</v>
          </cell>
          <cell r="AJ37">
            <v>347.03</v>
          </cell>
          <cell r="AK37">
            <v>14</v>
          </cell>
          <cell r="AL37" t="str">
            <v>五子衍宗丸</v>
          </cell>
          <cell r="AM37">
            <v>84.5</v>
          </cell>
          <cell r="AN37">
            <v>169</v>
          </cell>
          <cell r="AO37">
            <v>336.6</v>
          </cell>
          <cell r="AP37">
            <v>2</v>
          </cell>
          <cell r="AQ37" t="str">
            <v>补肾益寿胶囊</v>
          </cell>
          <cell r="AR37">
            <v>240.5</v>
          </cell>
          <cell r="AS37">
            <v>337</v>
          </cell>
          <cell r="AT37">
            <v>1366</v>
          </cell>
        </row>
        <row r="38">
          <cell r="B38">
            <v>571</v>
          </cell>
          <cell r="C38" t="str">
            <v>丹参+通脉</v>
          </cell>
          <cell r="D38">
            <v>27</v>
          </cell>
          <cell r="E38">
            <v>35</v>
          </cell>
          <cell r="F38">
            <v>848.34</v>
          </cell>
          <cell r="G38">
            <v>24</v>
          </cell>
          <cell r="H38" t="str">
            <v>复方氨酚溴敏胶囊</v>
          </cell>
          <cell r="I38">
            <v>109</v>
          </cell>
          <cell r="J38">
            <v>116</v>
          </cell>
          <cell r="K38">
            <v>3019.48</v>
          </cell>
          <cell r="L38">
            <v>108</v>
          </cell>
          <cell r="M38" t="str">
            <v>风寒咳嗽颗粒</v>
          </cell>
          <cell r="N38">
            <v>181</v>
          </cell>
          <cell r="O38">
            <v>198</v>
          </cell>
          <cell r="P38">
            <v>312</v>
          </cell>
          <cell r="Q38">
            <v>15</v>
          </cell>
          <cell r="R38" t="str">
            <v>感冒清热颗粒</v>
          </cell>
          <cell r="S38">
            <v>15</v>
          </cell>
          <cell r="T38">
            <v>19</v>
          </cell>
          <cell r="U38">
            <v>2345.92</v>
          </cell>
          <cell r="V38">
            <v>111</v>
          </cell>
          <cell r="W38" t="str">
            <v>氨糖软骨素钙片</v>
          </cell>
          <cell r="X38">
            <v>2</v>
          </cell>
          <cell r="Y38">
            <v>3</v>
          </cell>
          <cell r="Z38">
            <v>594.01</v>
          </cell>
          <cell r="AA38">
            <v>4</v>
          </cell>
          <cell r="AB38" t="str">
            <v/>
          </cell>
          <cell r="AC38">
            <v>9</v>
          </cell>
          <cell r="AD38">
            <v>14</v>
          </cell>
          <cell r="AE38" t="str">
            <v/>
          </cell>
          <cell r="AF38" t="str">
            <v/>
          </cell>
          <cell r="AG38" t="str">
            <v>六味地黄丸</v>
          </cell>
          <cell r="AH38">
            <v>982</v>
          </cell>
          <cell r="AI38">
            <v>1374.8</v>
          </cell>
          <cell r="AJ38">
            <v>1316.51</v>
          </cell>
          <cell r="AK38">
            <v>44</v>
          </cell>
          <cell r="AL38" t="str">
            <v/>
          </cell>
          <cell r="AM38">
            <v>258.01</v>
          </cell>
          <cell r="AN38">
            <v>387</v>
          </cell>
          <cell r="AO38" t="str">
            <v/>
          </cell>
          <cell r="AP38" t="str">
            <v/>
          </cell>
          <cell r="AQ38" t="str">
            <v>补肾益寿胶囊</v>
          </cell>
          <cell r="AR38">
            <v>1630</v>
          </cell>
          <cell r="AS38">
            <v>1793</v>
          </cell>
          <cell r="AT38">
            <v>1176</v>
          </cell>
        </row>
        <row r="39">
          <cell r="B39">
            <v>572</v>
          </cell>
          <cell r="C39" t="str">
            <v>丹参+通脉</v>
          </cell>
          <cell r="D39">
            <v>17</v>
          </cell>
          <cell r="E39">
            <v>23</v>
          </cell>
          <cell r="F39">
            <v>117.8</v>
          </cell>
          <cell r="G39">
            <v>3</v>
          </cell>
          <cell r="H39" t="str">
            <v>复方氨酚溴敏胶囊</v>
          </cell>
          <cell r="I39">
            <v>24</v>
          </cell>
          <cell r="J39">
            <v>28</v>
          </cell>
          <cell r="K39">
            <v>959.63</v>
          </cell>
          <cell r="L39">
            <v>34</v>
          </cell>
          <cell r="M39" t="str">
            <v>风寒咳嗽颗粒</v>
          </cell>
          <cell r="N39">
            <v>48</v>
          </cell>
          <cell r="O39">
            <v>55</v>
          </cell>
          <cell r="P39">
            <v>43</v>
          </cell>
          <cell r="Q39">
            <v>2</v>
          </cell>
          <cell r="R39" t="str">
            <v>感冒清热颗粒</v>
          </cell>
          <cell r="S39">
            <v>2</v>
          </cell>
          <cell r="T39">
            <v>3</v>
          </cell>
          <cell r="U39">
            <v>851.77</v>
          </cell>
          <cell r="V39">
            <v>38</v>
          </cell>
          <cell r="W39" t="str">
            <v>氨糖软骨素钙片</v>
          </cell>
          <cell r="X39">
            <v>1</v>
          </cell>
          <cell r="Y39">
            <v>2</v>
          </cell>
          <cell r="Z39">
            <v>188</v>
          </cell>
          <cell r="AA39">
            <v>1</v>
          </cell>
          <cell r="AB39" t="str">
            <v>还少丹</v>
          </cell>
          <cell r="AC39">
            <v>11</v>
          </cell>
          <cell r="AD39">
            <v>17</v>
          </cell>
          <cell r="AE39">
            <v>532.01</v>
          </cell>
          <cell r="AF39">
            <v>5</v>
          </cell>
          <cell r="AG39" t="str">
            <v>六味地黄丸</v>
          </cell>
          <cell r="AH39">
            <v>2100.96</v>
          </cell>
          <cell r="AI39">
            <v>2521.15</v>
          </cell>
          <cell r="AJ39">
            <v>584.5</v>
          </cell>
          <cell r="AK39">
            <v>18</v>
          </cell>
          <cell r="AL39" t="str">
            <v>五子衍宗丸</v>
          </cell>
          <cell r="AM39">
            <v>540.03</v>
          </cell>
          <cell r="AN39">
            <v>648</v>
          </cell>
          <cell r="AO39">
            <v>544.3</v>
          </cell>
          <cell r="AP39">
            <v>3</v>
          </cell>
          <cell r="AQ39" t="str">
            <v>补肾益寿胶囊</v>
          </cell>
          <cell r="AR39">
            <v>541.72</v>
          </cell>
          <cell r="AS39">
            <v>677</v>
          </cell>
          <cell r="AT39">
            <v>1063</v>
          </cell>
        </row>
        <row r="40">
          <cell r="B40">
            <v>573</v>
          </cell>
          <cell r="C40" t="str">
            <v>丹参+通脉</v>
          </cell>
          <cell r="D40">
            <v>6</v>
          </cell>
          <cell r="E40">
            <v>11</v>
          </cell>
          <cell r="F40">
            <v>267.91</v>
          </cell>
          <cell r="G40">
            <v>8</v>
          </cell>
          <cell r="H40" t="str">
            <v>复方氨酚溴敏胶囊</v>
          </cell>
          <cell r="I40">
            <v>41</v>
          </cell>
          <cell r="J40">
            <v>47</v>
          </cell>
          <cell r="K40">
            <v>1012.87</v>
          </cell>
          <cell r="L40">
            <v>36</v>
          </cell>
          <cell r="M40" t="str">
            <v>风寒咳嗽颗粒</v>
          </cell>
          <cell r="N40">
            <v>60</v>
          </cell>
          <cell r="O40">
            <v>69</v>
          </cell>
          <cell r="P40">
            <v>79.63</v>
          </cell>
          <cell r="Q40">
            <v>4</v>
          </cell>
          <cell r="R40" t="str">
            <v>感冒清热颗粒</v>
          </cell>
          <cell r="S40">
            <v>2</v>
          </cell>
          <cell r="T40">
            <v>3</v>
          </cell>
          <cell r="U40">
            <v>1026.31</v>
          </cell>
          <cell r="V40">
            <v>47</v>
          </cell>
          <cell r="W40" t="str">
            <v>氨糖软骨素钙片</v>
          </cell>
          <cell r="X40">
            <v>1</v>
          </cell>
          <cell r="Y40">
            <v>2</v>
          </cell>
          <cell r="Z40">
            <v>594.02</v>
          </cell>
          <cell r="AA40">
            <v>5</v>
          </cell>
          <cell r="AB40" t="str">
            <v/>
          </cell>
          <cell r="AC40">
            <v>2</v>
          </cell>
          <cell r="AD40">
            <v>4</v>
          </cell>
          <cell r="AE40" t="str">
            <v/>
          </cell>
          <cell r="AF40" t="str">
            <v/>
          </cell>
          <cell r="AG40" t="str">
            <v>六味地黄丸</v>
          </cell>
          <cell r="AH40">
            <v>150</v>
          </cell>
          <cell r="AI40">
            <v>225</v>
          </cell>
          <cell r="AJ40">
            <v>519.03</v>
          </cell>
          <cell r="AK40">
            <v>19</v>
          </cell>
          <cell r="AL40" t="str">
            <v/>
          </cell>
          <cell r="AM40">
            <v>84.5</v>
          </cell>
          <cell r="AN40">
            <v>169</v>
          </cell>
          <cell r="AO40" t="str">
            <v/>
          </cell>
          <cell r="AP40" t="str">
            <v/>
          </cell>
          <cell r="AQ40" t="str">
            <v/>
          </cell>
          <cell r="AR40">
            <v>784.44</v>
          </cell>
          <cell r="AS40">
            <v>981</v>
          </cell>
          <cell r="AT40" t="str">
            <v/>
          </cell>
        </row>
        <row r="41">
          <cell r="B41">
            <v>578</v>
          </cell>
          <cell r="C41" t="str">
            <v>丹参+通脉</v>
          </cell>
          <cell r="D41">
            <v>17</v>
          </cell>
          <cell r="E41">
            <v>24</v>
          </cell>
          <cell r="F41">
            <v>697.33</v>
          </cell>
          <cell r="G41">
            <v>21</v>
          </cell>
          <cell r="H41" t="str">
            <v>复方氨酚溴敏胶囊</v>
          </cell>
          <cell r="I41">
            <v>48</v>
          </cell>
          <cell r="J41">
            <v>56</v>
          </cell>
          <cell r="K41">
            <v>1583.8</v>
          </cell>
          <cell r="L41">
            <v>55</v>
          </cell>
          <cell r="M41" t="str">
            <v>风寒咳嗽颗粒</v>
          </cell>
          <cell r="N41">
            <v>69</v>
          </cell>
          <cell r="O41">
            <v>81</v>
          </cell>
          <cell r="P41">
            <v>266.42</v>
          </cell>
          <cell r="Q41">
            <v>13</v>
          </cell>
          <cell r="R41" t="str">
            <v>感冒清热颗粒</v>
          </cell>
          <cell r="S41">
            <v>8</v>
          </cell>
          <cell r="T41">
            <v>10</v>
          </cell>
          <cell r="U41">
            <v>2285.17</v>
          </cell>
          <cell r="V41">
            <v>106</v>
          </cell>
          <cell r="W41" t="str">
            <v>氨糖软骨素钙片</v>
          </cell>
          <cell r="X41">
            <v>1</v>
          </cell>
          <cell r="Y41">
            <v>2</v>
          </cell>
          <cell r="Z41">
            <v>198</v>
          </cell>
          <cell r="AA41">
            <v>1</v>
          </cell>
          <cell r="AB41" t="str">
            <v>还少丹</v>
          </cell>
          <cell r="AC41">
            <v>5</v>
          </cell>
          <cell r="AD41">
            <v>8</v>
          </cell>
          <cell r="AE41">
            <v>344.01</v>
          </cell>
          <cell r="AF41">
            <v>5</v>
          </cell>
          <cell r="AG41" t="str">
            <v>六味地黄丸</v>
          </cell>
          <cell r="AH41">
            <v>462</v>
          </cell>
          <cell r="AI41">
            <v>693</v>
          </cell>
          <cell r="AJ41">
            <v>1181.2</v>
          </cell>
          <cell r="AK41">
            <v>55</v>
          </cell>
          <cell r="AL41" t="str">
            <v/>
          </cell>
          <cell r="AM41">
            <v>168</v>
          </cell>
          <cell r="AN41">
            <v>252</v>
          </cell>
          <cell r="AO41" t="str">
            <v/>
          </cell>
          <cell r="AP41" t="str">
            <v/>
          </cell>
          <cell r="AQ41" t="str">
            <v>补肾益寿胶囊</v>
          </cell>
          <cell r="AR41">
            <v>380.5</v>
          </cell>
          <cell r="AS41">
            <v>533</v>
          </cell>
          <cell r="AT41">
            <v>2940</v>
          </cell>
        </row>
        <row r="42">
          <cell r="B42">
            <v>581</v>
          </cell>
          <cell r="C42" t="str">
            <v>丹参+通脉</v>
          </cell>
          <cell r="D42">
            <v>27</v>
          </cell>
          <cell r="E42">
            <v>34</v>
          </cell>
          <cell r="F42">
            <v>1075.44</v>
          </cell>
          <cell r="G42">
            <v>32</v>
          </cell>
          <cell r="H42" t="str">
            <v>复方氨酚溴敏胶囊</v>
          </cell>
          <cell r="I42">
            <v>109</v>
          </cell>
          <cell r="J42">
            <v>116</v>
          </cell>
          <cell r="K42">
            <v>1977.92</v>
          </cell>
          <cell r="L42">
            <v>68</v>
          </cell>
          <cell r="M42" t="str">
            <v>风寒咳嗽颗粒</v>
          </cell>
          <cell r="N42">
            <v>65</v>
          </cell>
          <cell r="O42">
            <v>76</v>
          </cell>
          <cell r="P42">
            <v>64.5</v>
          </cell>
          <cell r="Q42">
            <v>3</v>
          </cell>
          <cell r="R42" t="str">
            <v>感冒清热颗粒</v>
          </cell>
          <cell r="S42">
            <v>1</v>
          </cell>
          <cell r="T42">
            <v>1</v>
          </cell>
          <cell r="U42">
            <v>1109.2</v>
          </cell>
          <cell r="V42">
            <v>50</v>
          </cell>
          <cell r="W42" t="str">
            <v>氨糖软骨素钙片</v>
          </cell>
          <cell r="X42">
            <v>1</v>
          </cell>
          <cell r="Y42">
            <v>2</v>
          </cell>
          <cell r="Z42">
            <v>1188.01</v>
          </cell>
          <cell r="AA42">
            <v>7</v>
          </cell>
          <cell r="AB42" t="str">
            <v>还少丹</v>
          </cell>
          <cell r="AC42">
            <v>2</v>
          </cell>
          <cell r="AD42">
            <v>4</v>
          </cell>
          <cell r="AE42">
            <v>84.5</v>
          </cell>
          <cell r="AF42">
            <v>1</v>
          </cell>
          <cell r="AG42" t="str">
            <v>六味地黄丸</v>
          </cell>
          <cell r="AH42">
            <v>1634.1</v>
          </cell>
          <cell r="AI42">
            <v>1960.92</v>
          </cell>
          <cell r="AJ42">
            <v>1064.4</v>
          </cell>
          <cell r="AK42">
            <v>35</v>
          </cell>
          <cell r="AL42" t="str">
            <v>五子衍宗丸</v>
          </cell>
          <cell r="AM42">
            <v>148.75</v>
          </cell>
          <cell r="AN42">
            <v>223.1</v>
          </cell>
          <cell r="AO42">
            <v>2178</v>
          </cell>
          <cell r="AP42">
            <v>11</v>
          </cell>
          <cell r="AQ42" t="str">
            <v>补肾益寿胶囊</v>
          </cell>
          <cell r="AR42">
            <v>709.49</v>
          </cell>
          <cell r="AS42">
            <v>887</v>
          </cell>
          <cell r="AT42">
            <v>2209</v>
          </cell>
        </row>
        <row r="43">
          <cell r="B43">
            <v>582</v>
          </cell>
          <cell r="C43" t="str">
            <v>丹参+通脉</v>
          </cell>
          <cell r="D43">
            <v>27</v>
          </cell>
          <cell r="E43">
            <v>35</v>
          </cell>
          <cell r="F43">
            <v>1397.65</v>
          </cell>
          <cell r="G43">
            <v>44</v>
          </cell>
          <cell r="H43" t="str">
            <v>复方氨酚溴敏胶囊</v>
          </cell>
          <cell r="I43">
            <v>27</v>
          </cell>
          <cell r="J43">
            <v>32</v>
          </cell>
          <cell r="K43">
            <v>1760.23</v>
          </cell>
          <cell r="L43">
            <v>61</v>
          </cell>
          <cell r="M43" t="str">
            <v>风寒咳嗽颗粒</v>
          </cell>
          <cell r="N43">
            <v>41</v>
          </cell>
          <cell r="O43">
            <v>47</v>
          </cell>
          <cell r="P43">
            <v>579.06</v>
          </cell>
          <cell r="Q43">
            <v>28</v>
          </cell>
          <cell r="R43" t="str">
            <v>感冒清热颗粒</v>
          </cell>
          <cell r="S43">
            <v>15</v>
          </cell>
          <cell r="T43">
            <v>19</v>
          </cell>
          <cell r="U43">
            <v>1095.59</v>
          </cell>
          <cell r="V43">
            <v>48</v>
          </cell>
          <cell r="W43" t="str">
            <v>氨糖软骨素钙片</v>
          </cell>
          <cell r="X43">
            <v>1</v>
          </cell>
          <cell r="Y43">
            <v>2</v>
          </cell>
          <cell r="Z43">
            <v>198.01</v>
          </cell>
          <cell r="AA43">
            <v>2</v>
          </cell>
          <cell r="AB43" t="str">
            <v>还少丹</v>
          </cell>
          <cell r="AC43">
            <v>20</v>
          </cell>
          <cell r="AD43">
            <v>26</v>
          </cell>
          <cell r="AE43">
            <v>445.1</v>
          </cell>
          <cell r="AF43">
            <v>4</v>
          </cell>
          <cell r="AG43" t="str">
            <v>六味地黄丸</v>
          </cell>
          <cell r="AH43">
            <v>532</v>
          </cell>
          <cell r="AI43">
            <v>744.8</v>
          </cell>
          <cell r="AJ43">
            <v>936.01</v>
          </cell>
          <cell r="AK43">
            <v>29</v>
          </cell>
          <cell r="AL43" t="str">
            <v>五子衍宗丸</v>
          </cell>
          <cell r="AM43">
            <v>892.02</v>
          </cell>
          <cell r="AN43">
            <v>1070.4</v>
          </cell>
          <cell r="AO43">
            <v>960.3</v>
          </cell>
          <cell r="AP43">
            <v>5</v>
          </cell>
          <cell r="AQ43" t="str">
            <v>补肾益寿胶囊</v>
          </cell>
          <cell r="AR43">
            <v>1110.45</v>
          </cell>
          <cell r="AS43">
            <v>1221</v>
          </cell>
          <cell r="AT43">
            <v>487</v>
          </cell>
        </row>
        <row r="44">
          <cell r="B44">
            <v>584</v>
          </cell>
          <cell r="C44" t="str">
            <v/>
          </cell>
          <cell r="D44">
            <v>6</v>
          </cell>
          <cell r="E44">
            <v>9</v>
          </cell>
          <cell r="F44" t="str">
            <v/>
          </cell>
          <cell r="G44" t="str">
            <v/>
          </cell>
          <cell r="H44" t="str">
            <v>复方氨酚溴敏胶囊</v>
          </cell>
          <cell r="I44">
            <v>11</v>
          </cell>
          <cell r="J44">
            <v>12</v>
          </cell>
          <cell r="K44">
            <v>492.87</v>
          </cell>
          <cell r="L44">
            <v>17</v>
          </cell>
          <cell r="M44" t="str">
            <v>风寒咳嗽颗粒</v>
          </cell>
          <cell r="N44">
            <v>39</v>
          </cell>
          <cell r="O44">
            <v>45</v>
          </cell>
          <cell r="P44">
            <v>56.67</v>
          </cell>
          <cell r="Q44">
            <v>3</v>
          </cell>
          <cell r="R44" t="str">
            <v>感冒清热颗粒</v>
          </cell>
          <cell r="S44">
            <v>3</v>
          </cell>
          <cell r="T44">
            <v>4</v>
          </cell>
          <cell r="U44">
            <v>1032.32</v>
          </cell>
          <cell r="V44">
            <v>46</v>
          </cell>
          <cell r="W44" t="str">
            <v>氨糖软骨素钙片</v>
          </cell>
          <cell r="X44">
            <v>1</v>
          </cell>
          <cell r="Y44">
            <v>2</v>
          </cell>
          <cell r="Z44" t="str">
            <v/>
          </cell>
          <cell r="AA44" t="str">
            <v/>
          </cell>
          <cell r="AB44" t="str">
            <v>还少丹</v>
          </cell>
          <cell r="AC44">
            <v>10</v>
          </cell>
          <cell r="AD44">
            <v>15</v>
          </cell>
          <cell r="AE44">
            <v>360.01</v>
          </cell>
          <cell r="AF44">
            <v>3</v>
          </cell>
          <cell r="AG44" t="str">
            <v>六味地黄丸</v>
          </cell>
          <cell r="AH44">
            <v>270</v>
          </cell>
          <cell r="AI44">
            <v>405</v>
          </cell>
          <cell r="AJ44">
            <v>577</v>
          </cell>
          <cell r="AK44">
            <v>17</v>
          </cell>
          <cell r="AL44" t="str">
            <v/>
          </cell>
          <cell r="AM44">
            <v>360.01</v>
          </cell>
          <cell r="AN44">
            <v>540</v>
          </cell>
          <cell r="AO44" t="str">
            <v/>
          </cell>
          <cell r="AP44" t="str">
            <v/>
          </cell>
          <cell r="AQ44" t="str">
            <v>补肾益寿胶囊</v>
          </cell>
          <cell r="AR44">
            <v>732</v>
          </cell>
          <cell r="AS44">
            <v>915</v>
          </cell>
          <cell r="AT44">
            <v>475</v>
          </cell>
        </row>
        <row r="45">
          <cell r="B45">
            <v>585</v>
          </cell>
          <cell r="C45" t="str">
            <v>丹参+通脉</v>
          </cell>
          <cell r="D45">
            <v>27</v>
          </cell>
          <cell r="E45">
            <v>34</v>
          </cell>
          <cell r="F45">
            <v>718.24</v>
          </cell>
          <cell r="G45">
            <v>22</v>
          </cell>
          <cell r="H45" t="str">
            <v>复方氨酚溴敏胶囊</v>
          </cell>
          <cell r="I45">
            <v>55</v>
          </cell>
          <cell r="J45">
            <v>63</v>
          </cell>
          <cell r="K45">
            <v>2330.56</v>
          </cell>
          <cell r="L45">
            <v>82</v>
          </cell>
          <cell r="M45" t="str">
            <v>风寒咳嗽颗粒</v>
          </cell>
          <cell r="N45">
            <v>55</v>
          </cell>
          <cell r="O45">
            <v>63</v>
          </cell>
          <cell r="P45">
            <v>42.5</v>
          </cell>
          <cell r="Q45">
            <v>2</v>
          </cell>
          <cell r="R45" t="str">
            <v>感冒清热颗粒</v>
          </cell>
          <cell r="S45">
            <v>2</v>
          </cell>
          <cell r="T45">
            <v>3</v>
          </cell>
          <cell r="U45">
            <v>2182.31</v>
          </cell>
          <cell r="V45">
            <v>100</v>
          </cell>
          <cell r="W45" t="str">
            <v>氨糖软骨素钙片</v>
          </cell>
          <cell r="X45">
            <v>1</v>
          </cell>
          <cell r="Y45">
            <v>2</v>
          </cell>
          <cell r="Z45">
            <v>574.21</v>
          </cell>
          <cell r="AA45">
            <v>4</v>
          </cell>
          <cell r="AB45" t="str">
            <v>还少丹</v>
          </cell>
          <cell r="AC45">
            <v>11</v>
          </cell>
          <cell r="AD45">
            <v>17</v>
          </cell>
          <cell r="AE45">
            <v>720.02</v>
          </cell>
          <cell r="AF45">
            <v>6</v>
          </cell>
          <cell r="AG45" t="str">
            <v>六味地黄丸</v>
          </cell>
          <cell r="AH45">
            <v>1222.9</v>
          </cell>
          <cell r="AI45">
            <v>1589.77</v>
          </cell>
          <cell r="AJ45">
            <v>1141.54</v>
          </cell>
          <cell r="AK45">
            <v>39</v>
          </cell>
          <cell r="AL45" t="str">
            <v>五子衍宗丸</v>
          </cell>
          <cell r="AM45">
            <v>168</v>
          </cell>
          <cell r="AN45">
            <v>252</v>
          </cell>
          <cell r="AO45">
            <v>1584.03</v>
          </cell>
          <cell r="AP45">
            <v>11</v>
          </cell>
          <cell r="AQ45" t="str">
            <v>补肾益寿胶囊</v>
          </cell>
          <cell r="AR45">
            <v>682</v>
          </cell>
          <cell r="AS45">
            <v>853</v>
          </cell>
          <cell r="AT45">
            <v>2251</v>
          </cell>
        </row>
        <row r="46">
          <cell r="B46">
            <v>587</v>
          </cell>
          <cell r="C46" t="str">
            <v>丹参+通脉</v>
          </cell>
          <cell r="D46">
            <v>17</v>
          </cell>
          <cell r="E46">
            <v>23</v>
          </cell>
          <cell r="F46">
            <v>547.22</v>
          </cell>
          <cell r="G46">
            <v>16</v>
          </cell>
          <cell r="H46" t="str">
            <v>复方氨酚溴敏胶囊</v>
          </cell>
          <cell r="I46">
            <v>35</v>
          </cell>
          <cell r="J46">
            <v>40</v>
          </cell>
          <cell r="K46">
            <v>1348.72</v>
          </cell>
          <cell r="L46">
            <v>47</v>
          </cell>
          <cell r="M46" t="str">
            <v>风寒咳嗽颗粒</v>
          </cell>
          <cell r="N46">
            <v>47</v>
          </cell>
          <cell r="O46">
            <v>53</v>
          </cell>
          <cell r="P46">
            <v>83.5</v>
          </cell>
          <cell r="Q46">
            <v>4</v>
          </cell>
          <cell r="R46" t="str">
            <v>感冒清热颗粒</v>
          </cell>
          <cell r="S46">
            <v>2</v>
          </cell>
          <cell r="T46">
            <v>3</v>
          </cell>
          <cell r="U46">
            <v>1112.08</v>
          </cell>
          <cell r="V46">
            <v>49</v>
          </cell>
          <cell r="W46" t="str">
            <v>氨糖软骨素钙片</v>
          </cell>
          <cell r="X46">
            <v>1</v>
          </cell>
          <cell r="Y46">
            <v>2</v>
          </cell>
          <cell r="Z46" t="str">
            <v/>
          </cell>
          <cell r="AA46" t="str">
            <v/>
          </cell>
          <cell r="AB46" t="str">
            <v>还少丹</v>
          </cell>
          <cell r="AC46">
            <v>15</v>
          </cell>
          <cell r="AD46">
            <v>20</v>
          </cell>
          <cell r="AE46">
            <v>360.01</v>
          </cell>
          <cell r="AF46">
            <v>3</v>
          </cell>
          <cell r="AG46" t="str">
            <v>六味地黄丸</v>
          </cell>
          <cell r="AH46">
            <v>2410</v>
          </cell>
          <cell r="AI46">
            <v>2892</v>
          </cell>
          <cell r="AJ46">
            <v>644</v>
          </cell>
          <cell r="AK46">
            <v>20</v>
          </cell>
          <cell r="AL46" t="str">
            <v>五子衍宗丸</v>
          </cell>
          <cell r="AM46">
            <v>256.51</v>
          </cell>
          <cell r="AN46">
            <v>384.8</v>
          </cell>
          <cell r="AO46">
            <v>1128.61</v>
          </cell>
          <cell r="AP46">
            <v>7</v>
          </cell>
          <cell r="AQ46" t="str">
            <v>补肾益寿胶囊</v>
          </cell>
          <cell r="AR46">
            <v>753.5</v>
          </cell>
          <cell r="AS46">
            <v>942</v>
          </cell>
          <cell r="AT46">
            <v>815.97</v>
          </cell>
        </row>
        <row r="47">
          <cell r="B47">
            <v>591</v>
          </cell>
          <cell r="C47" t="str">
            <v>丹参+通脉</v>
          </cell>
          <cell r="D47">
            <v>17</v>
          </cell>
          <cell r="E47">
            <v>22</v>
          </cell>
          <cell r="F47">
            <v>231.26</v>
          </cell>
          <cell r="G47">
            <v>7</v>
          </cell>
          <cell r="H47" t="str">
            <v>复方氨酚溴敏胶囊</v>
          </cell>
          <cell r="I47">
            <v>65</v>
          </cell>
          <cell r="J47">
            <v>75</v>
          </cell>
          <cell r="K47">
            <v>1250.07</v>
          </cell>
          <cell r="L47">
            <v>46</v>
          </cell>
          <cell r="M47" t="str">
            <v>风寒咳嗽颗粒</v>
          </cell>
          <cell r="N47">
            <v>53</v>
          </cell>
          <cell r="O47">
            <v>61</v>
          </cell>
          <cell r="P47">
            <v>63</v>
          </cell>
          <cell r="Q47">
            <v>3</v>
          </cell>
          <cell r="R47" t="str">
            <v>感冒清热颗粒</v>
          </cell>
          <cell r="S47">
            <v>2</v>
          </cell>
          <cell r="T47">
            <v>3</v>
          </cell>
          <cell r="U47">
            <v>1353.14</v>
          </cell>
          <cell r="V47">
            <v>62</v>
          </cell>
          <cell r="W47" t="str">
            <v>氨糖软骨素钙片</v>
          </cell>
          <cell r="X47">
            <v>1</v>
          </cell>
          <cell r="Y47">
            <v>2</v>
          </cell>
          <cell r="Z47">
            <v>564.5</v>
          </cell>
          <cell r="AA47">
            <v>4</v>
          </cell>
          <cell r="AB47" t="str">
            <v/>
          </cell>
          <cell r="AC47">
            <v>3</v>
          </cell>
          <cell r="AD47">
            <v>5</v>
          </cell>
          <cell r="AE47" t="str">
            <v/>
          </cell>
          <cell r="AF47" t="str">
            <v/>
          </cell>
          <cell r="AG47" t="str">
            <v>六味地黄丸</v>
          </cell>
          <cell r="AH47">
            <v>168.3</v>
          </cell>
          <cell r="AI47">
            <v>252.45</v>
          </cell>
          <cell r="AJ47">
            <v>935.28</v>
          </cell>
          <cell r="AK47">
            <v>30</v>
          </cell>
          <cell r="AL47" t="str">
            <v>五子衍宗丸</v>
          </cell>
          <cell r="AM47">
            <v>84.5</v>
          </cell>
          <cell r="AN47">
            <v>169</v>
          </cell>
          <cell r="AO47">
            <v>761.57</v>
          </cell>
          <cell r="AP47">
            <v>4</v>
          </cell>
          <cell r="AQ47" t="str">
            <v>补肾益寿胶囊</v>
          </cell>
          <cell r="AR47">
            <v>583.45</v>
          </cell>
          <cell r="AS47">
            <v>729</v>
          </cell>
          <cell r="AT47">
            <v>1853</v>
          </cell>
        </row>
        <row r="48">
          <cell r="B48">
            <v>594</v>
          </cell>
          <cell r="C48" t="str">
            <v>丹参+通脉</v>
          </cell>
          <cell r="D48">
            <v>6</v>
          </cell>
          <cell r="E48">
            <v>9</v>
          </cell>
          <cell r="F48">
            <v>205.51</v>
          </cell>
          <cell r="G48">
            <v>7</v>
          </cell>
          <cell r="H48" t="str">
            <v>复方氨酚溴敏胶囊</v>
          </cell>
          <cell r="I48">
            <v>18</v>
          </cell>
          <cell r="J48">
            <v>20</v>
          </cell>
          <cell r="K48">
            <v>539.06</v>
          </cell>
          <cell r="L48">
            <v>19</v>
          </cell>
          <cell r="M48" t="str">
            <v>风寒咳嗽颗粒</v>
          </cell>
          <cell r="N48">
            <v>18</v>
          </cell>
          <cell r="O48">
            <v>18</v>
          </cell>
          <cell r="P48">
            <v>20.5</v>
          </cell>
          <cell r="Q48">
            <v>1</v>
          </cell>
          <cell r="R48" t="str">
            <v>感冒清热颗粒</v>
          </cell>
          <cell r="S48">
            <v>1</v>
          </cell>
          <cell r="T48">
            <v>1</v>
          </cell>
          <cell r="U48">
            <v>359.37</v>
          </cell>
          <cell r="V48">
            <v>16</v>
          </cell>
          <cell r="W48" t="str">
            <v>氨糖软骨素钙片</v>
          </cell>
          <cell r="X48">
            <v>1</v>
          </cell>
          <cell r="Y48">
            <v>2</v>
          </cell>
          <cell r="Z48">
            <v>198.01</v>
          </cell>
          <cell r="AA48">
            <v>2</v>
          </cell>
          <cell r="AB48" t="str">
            <v>还少丹</v>
          </cell>
          <cell r="AC48">
            <v>3</v>
          </cell>
          <cell r="AD48">
            <v>5</v>
          </cell>
          <cell r="AE48">
            <v>258.01</v>
          </cell>
          <cell r="AF48">
            <v>4</v>
          </cell>
          <cell r="AG48" t="str">
            <v>六味地黄丸</v>
          </cell>
          <cell r="AH48">
            <v>264</v>
          </cell>
          <cell r="AI48">
            <v>396</v>
          </cell>
          <cell r="AJ48">
            <v>184.02</v>
          </cell>
          <cell r="AK48">
            <v>8</v>
          </cell>
          <cell r="AL48" t="str">
            <v/>
          </cell>
          <cell r="AM48">
            <v>258.01</v>
          </cell>
          <cell r="AN48">
            <v>387</v>
          </cell>
          <cell r="AO48" t="str">
            <v/>
          </cell>
          <cell r="AP48" t="str">
            <v/>
          </cell>
          <cell r="AQ48" t="str">
            <v>补肾益寿胶囊</v>
          </cell>
          <cell r="AR48">
            <v>260.5</v>
          </cell>
          <cell r="AS48">
            <v>365</v>
          </cell>
          <cell r="AT48">
            <v>3266.95</v>
          </cell>
        </row>
        <row r="49">
          <cell r="B49">
            <v>598</v>
          </cell>
          <cell r="C49" t="str">
            <v>丹参+通脉</v>
          </cell>
          <cell r="D49">
            <v>17</v>
          </cell>
          <cell r="E49">
            <v>23</v>
          </cell>
          <cell r="F49">
            <v>297.92</v>
          </cell>
          <cell r="G49">
            <v>10</v>
          </cell>
          <cell r="H49" t="str">
            <v>复方氨酚溴敏胶囊</v>
          </cell>
          <cell r="I49">
            <v>78</v>
          </cell>
          <cell r="J49">
            <v>85</v>
          </cell>
          <cell r="K49">
            <v>2301.01</v>
          </cell>
          <cell r="L49">
            <v>81</v>
          </cell>
          <cell r="M49" t="str">
            <v>风寒咳嗽颗粒</v>
          </cell>
          <cell r="N49">
            <v>74</v>
          </cell>
          <cell r="O49">
            <v>84</v>
          </cell>
          <cell r="P49">
            <v>160.85</v>
          </cell>
          <cell r="Q49">
            <v>8</v>
          </cell>
          <cell r="R49" t="str">
            <v>感冒清热颗粒</v>
          </cell>
          <cell r="S49">
            <v>3</v>
          </cell>
          <cell r="T49">
            <v>4</v>
          </cell>
          <cell r="U49">
            <v>1701.69</v>
          </cell>
          <cell r="V49">
            <v>77</v>
          </cell>
          <cell r="W49" t="str">
            <v>氨糖软骨素钙片</v>
          </cell>
          <cell r="X49">
            <v>2</v>
          </cell>
          <cell r="Y49">
            <v>3</v>
          </cell>
          <cell r="Z49">
            <v>792.01</v>
          </cell>
          <cell r="AA49">
            <v>6</v>
          </cell>
          <cell r="AB49" t="str">
            <v/>
          </cell>
          <cell r="AC49">
            <v>8</v>
          </cell>
          <cell r="AD49">
            <v>12</v>
          </cell>
          <cell r="AE49" t="str">
            <v/>
          </cell>
          <cell r="AF49" t="str">
            <v/>
          </cell>
          <cell r="AG49" t="str">
            <v>六味地黄丸</v>
          </cell>
          <cell r="AH49">
            <v>150</v>
          </cell>
          <cell r="AI49">
            <v>225</v>
          </cell>
          <cell r="AJ49">
            <v>517.5</v>
          </cell>
          <cell r="AK49">
            <v>16</v>
          </cell>
          <cell r="AL49" t="str">
            <v>五子衍宗丸</v>
          </cell>
          <cell r="AM49">
            <v>84.5</v>
          </cell>
          <cell r="AN49">
            <v>169</v>
          </cell>
          <cell r="AO49">
            <v>541.92</v>
          </cell>
          <cell r="AP49">
            <v>3</v>
          </cell>
          <cell r="AQ49" t="str">
            <v>补肾益寿胶囊</v>
          </cell>
          <cell r="AR49">
            <v>507</v>
          </cell>
          <cell r="AS49">
            <v>634</v>
          </cell>
          <cell r="AT49">
            <v>573.03</v>
          </cell>
        </row>
        <row r="50">
          <cell r="B50">
            <v>704</v>
          </cell>
          <cell r="C50" t="str">
            <v>丹参+通脉</v>
          </cell>
          <cell r="D50">
            <v>17</v>
          </cell>
          <cell r="E50">
            <v>22</v>
          </cell>
          <cell r="F50">
            <v>997.55</v>
          </cell>
          <cell r="G50">
            <v>30</v>
          </cell>
          <cell r="H50" t="str">
            <v>复方氨酚溴敏胶囊</v>
          </cell>
          <cell r="I50">
            <v>20</v>
          </cell>
          <cell r="J50">
            <v>23</v>
          </cell>
          <cell r="K50">
            <v>599.96</v>
          </cell>
          <cell r="L50">
            <v>21</v>
          </cell>
          <cell r="M50" t="str">
            <v>风寒咳嗽颗粒</v>
          </cell>
          <cell r="N50">
            <v>31</v>
          </cell>
          <cell r="O50">
            <v>35</v>
          </cell>
          <cell r="P50">
            <v>86.5</v>
          </cell>
          <cell r="Q50">
            <v>4</v>
          </cell>
          <cell r="R50" t="str">
            <v>感冒清热颗粒</v>
          </cell>
          <cell r="S50">
            <v>2</v>
          </cell>
          <cell r="T50">
            <v>3</v>
          </cell>
          <cell r="U50">
            <v>696.94</v>
          </cell>
          <cell r="V50">
            <v>31</v>
          </cell>
          <cell r="W50" t="str">
            <v>氨糖软骨素钙片</v>
          </cell>
          <cell r="X50">
            <v>3</v>
          </cell>
          <cell r="Y50">
            <v>4</v>
          </cell>
          <cell r="Z50">
            <v>396.01</v>
          </cell>
          <cell r="AA50">
            <v>3</v>
          </cell>
          <cell r="AB50" t="str">
            <v>还少丹</v>
          </cell>
          <cell r="AC50">
            <v>1</v>
          </cell>
          <cell r="AD50">
            <v>3</v>
          </cell>
          <cell r="AE50">
            <v>360.01</v>
          </cell>
          <cell r="AF50">
            <v>3</v>
          </cell>
          <cell r="AG50" t="str">
            <v>六味地黄丸</v>
          </cell>
          <cell r="AH50">
            <v>1386</v>
          </cell>
          <cell r="AI50">
            <v>1801.8</v>
          </cell>
          <cell r="AJ50">
            <v>382.01</v>
          </cell>
          <cell r="AK50">
            <v>13</v>
          </cell>
          <cell r="AL50" t="str">
            <v>五子衍宗丸</v>
          </cell>
          <cell r="AM50">
            <v>360.01</v>
          </cell>
          <cell r="AN50">
            <v>540</v>
          </cell>
          <cell r="AO50">
            <v>594</v>
          </cell>
          <cell r="AP50">
            <v>3</v>
          </cell>
          <cell r="AQ50" t="str">
            <v>补肾益寿胶囊</v>
          </cell>
          <cell r="AR50">
            <v>1142.41</v>
          </cell>
          <cell r="AS50">
            <v>1257</v>
          </cell>
          <cell r="AT50">
            <v>882.03</v>
          </cell>
        </row>
        <row r="51">
          <cell r="B51">
            <v>706</v>
          </cell>
          <cell r="C51" t="str">
            <v>丹参+通脉</v>
          </cell>
          <cell r="D51">
            <v>6</v>
          </cell>
          <cell r="E51">
            <v>9</v>
          </cell>
          <cell r="F51">
            <v>31.12</v>
          </cell>
          <cell r="G51">
            <v>1</v>
          </cell>
          <cell r="H51" t="str">
            <v>复方氨酚溴敏胶囊</v>
          </cell>
          <cell r="I51">
            <v>9</v>
          </cell>
          <cell r="J51">
            <v>9</v>
          </cell>
          <cell r="K51">
            <v>192.32</v>
          </cell>
          <cell r="L51">
            <v>7</v>
          </cell>
          <cell r="M51" t="str">
            <v/>
          </cell>
          <cell r="N51">
            <v>29</v>
          </cell>
          <cell r="O51">
            <v>32</v>
          </cell>
          <cell r="P51" t="str">
            <v/>
          </cell>
          <cell r="Q51" t="str">
            <v/>
          </cell>
          <cell r="R51" t="str">
            <v>感冒清热颗粒</v>
          </cell>
          <cell r="S51">
            <v>1</v>
          </cell>
          <cell r="T51">
            <v>1</v>
          </cell>
          <cell r="U51">
            <v>180</v>
          </cell>
          <cell r="V51">
            <v>8</v>
          </cell>
          <cell r="W51" t="str">
            <v/>
          </cell>
          <cell r="X51">
            <v>2</v>
          </cell>
          <cell r="Y51">
            <v>3</v>
          </cell>
          <cell r="Z51" t="str">
            <v/>
          </cell>
          <cell r="AA51" t="str">
            <v/>
          </cell>
          <cell r="AB51" t="str">
            <v/>
          </cell>
          <cell r="AC51">
            <v>9</v>
          </cell>
          <cell r="AD51">
            <v>14</v>
          </cell>
          <cell r="AE51" t="str">
            <v/>
          </cell>
          <cell r="AF51" t="str">
            <v/>
          </cell>
          <cell r="AG51" t="str">
            <v>六味地黄丸</v>
          </cell>
          <cell r="AH51">
            <v>198</v>
          </cell>
          <cell r="AI51">
            <v>297</v>
          </cell>
          <cell r="AJ51">
            <v>555.5</v>
          </cell>
          <cell r="AK51">
            <v>18</v>
          </cell>
          <cell r="AL51" t="str">
            <v/>
          </cell>
          <cell r="AM51">
            <v>84.5</v>
          </cell>
          <cell r="AN51">
            <v>169</v>
          </cell>
          <cell r="AO51" t="str">
            <v/>
          </cell>
          <cell r="AP51" t="str">
            <v/>
          </cell>
          <cell r="AQ51" t="str">
            <v/>
          </cell>
          <cell r="AR51">
            <v>896.5</v>
          </cell>
          <cell r="AS51">
            <v>1121</v>
          </cell>
          <cell r="AT51" t="str">
            <v/>
          </cell>
        </row>
        <row r="52">
          <cell r="B52">
            <v>707</v>
          </cell>
          <cell r="C52" t="str">
            <v>丹参+通脉</v>
          </cell>
          <cell r="D52">
            <v>27</v>
          </cell>
          <cell r="E52">
            <v>34</v>
          </cell>
          <cell r="F52">
            <v>397.1</v>
          </cell>
          <cell r="G52">
            <v>10</v>
          </cell>
          <cell r="H52" t="str">
            <v>复方氨酚溴敏胶囊</v>
          </cell>
          <cell r="I52">
            <v>55</v>
          </cell>
          <cell r="J52">
            <v>63</v>
          </cell>
          <cell r="K52">
            <v>1315.28</v>
          </cell>
          <cell r="L52">
            <v>47</v>
          </cell>
          <cell r="M52" t="str">
            <v>风寒咳嗽颗粒</v>
          </cell>
          <cell r="N52">
            <v>90</v>
          </cell>
          <cell r="O52">
            <v>103</v>
          </cell>
          <cell r="P52">
            <v>41</v>
          </cell>
          <cell r="Q52">
            <v>2</v>
          </cell>
          <cell r="R52" t="str">
            <v>感冒清热颗粒</v>
          </cell>
          <cell r="S52">
            <v>4</v>
          </cell>
          <cell r="T52">
            <v>5</v>
          </cell>
          <cell r="U52">
            <v>1164.97</v>
          </cell>
          <cell r="V52">
            <v>53</v>
          </cell>
          <cell r="W52" t="str">
            <v>氨糖软骨素钙片</v>
          </cell>
          <cell r="X52">
            <v>1</v>
          </cell>
          <cell r="Y52">
            <v>2</v>
          </cell>
          <cell r="Z52" t="str">
            <v/>
          </cell>
          <cell r="AA52" t="str">
            <v/>
          </cell>
          <cell r="AB52" t="str">
            <v>还少丹</v>
          </cell>
          <cell r="AC52">
            <v>8</v>
          </cell>
          <cell r="AD52">
            <v>12</v>
          </cell>
          <cell r="AE52">
            <v>175</v>
          </cell>
          <cell r="AF52">
            <v>1</v>
          </cell>
          <cell r="AG52" t="str">
            <v>六味地黄丸</v>
          </cell>
          <cell r="AH52">
            <v>168.3</v>
          </cell>
          <cell r="AI52">
            <v>252.45</v>
          </cell>
          <cell r="AJ52">
            <v>672.5</v>
          </cell>
          <cell r="AK52">
            <v>22</v>
          </cell>
          <cell r="AL52" t="str">
            <v>五子衍宗丸</v>
          </cell>
          <cell r="AM52">
            <v>84.5</v>
          </cell>
          <cell r="AN52">
            <v>169</v>
          </cell>
          <cell r="AO52">
            <v>1356.31</v>
          </cell>
          <cell r="AP52">
            <v>8</v>
          </cell>
          <cell r="AQ52" t="str">
            <v>补肾益寿胶囊</v>
          </cell>
          <cell r="AR52">
            <v>791.1</v>
          </cell>
          <cell r="AS52">
            <v>989</v>
          </cell>
          <cell r="AT52">
            <v>3605.03</v>
          </cell>
        </row>
        <row r="53">
          <cell r="B53">
            <v>709</v>
          </cell>
          <cell r="C53" t="str">
            <v>丹参+通脉</v>
          </cell>
          <cell r="D53">
            <v>17</v>
          </cell>
          <cell r="E53">
            <v>23</v>
          </cell>
          <cell r="F53">
            <v>1073.52</v>
          </cell>
          <cell r="G53">
            <v>29</v>
          </cell>
          <cell r="H53" t="str">
            <v>复方氨酚溴敏胶囊</v>
          </cell>
          <cell r="I53">
            <v>19</v>
          </cell>
          <cell r="J53">
            <v>22</v>
          </cell>
          <cell r="K53">
            <v>728.11</v>
          </cell>
          <cell r="L53">
            <v>26</v>
          </cell>
          <cell r="M53" t="str">
            <v>风寒咳嗽颗粒</v>
          </cell>
          <cell r="N53">
            <v>53</v>
          </cell>
          <cell r="O53">
            <v>61</v>
          </cell>
          <cell r="P53">
            <v>124.07</v>
          </cell>
          <cell r="Q53">
            <v>6</v>
          </cell>
          <cell r="R53" t="str">
            <v>感冒清热颗粒</v>
          </cell>
          <cell r="S53">
            <v>2</v>
          </cell>
          <cell r="T53">
            <v>3</v>
          </cell>
          <cell r="U53">
            <v>1375.41</v>
          </cell>
          <cell r="V53">
            <v>63</v>
          </cell>
          <cell r="W53" t="str">
            <v>氨糖软骨素钙片</v>
          </cell>
          <cell r="X53">
            <v>1</v>
          </cell>
          <cell r="Y53">
            <v>2</v>
          </cell>
          <cell r="Z53">
            <v>1168</v>
          </cell>
          <cell r="AA53">
            <v>6</v>
          </cell>
          <cell r="AB53" t="str">
            <v>还少丹</v>
          </cell>
          <cell r="AC53">
            <v>17</v>
          </cell>
          <cell r="AD53">
            <v>22</v>
          </cell>
          <cell r="AE53">
            <v>360.01</v>
          </cell>
          <cell r="AF53">
            <v>3</v>
          </cell>
          <cell r="AG53" t="str">
            <v>六味地黄丸</v>
          </cell>
          <cell r="AH53">
            <v>168.3</v>
          </cell>
          <cell r="AI53">
            <v>252.45</v>
          </cell>
          <cell r="AJ53">
            <v>1006</v>
          </cell>
          <cell r="AK53">
            <v>33</v>
          </cell>
          <cell r="AL53" t="str">
            <v>五子衍宗丸</v>
          </cell>
          <cell r="AM53">
            <v>84.5</v>
          </cell>
          <cell r="AN53">
            <v>169</v>
          </cell>
          <cell r="AO53">
            <v>762.31</v>
          </cell>
          <cell r="AP53">
            <v>5</v>
          </cell>
          <cell r="AQ53" t="str">
            <v>补肾益寿胶囊</v>
          </cell>
          <cell r="AR53">
            <v>1164</v>
          </cell>
          <cell r="AS53">
            <v>1280</v>
          </cell>
          <cell r="AT53">
            <v>2334</v>
          </cell>
        </row>
        <row r="54">
          <cell r="B54">
            <v>710</v>
          </cell>
          <cell r="C54" t="str">
            <v>丹参+通脉</v>
          </cell>
          <cell r="D54">
            <v>6</v>
          </cell>
          <cell r="E54">
            <v>9</v>
          </cell>
          <cell r="F54">
            <v>288.92</v>
          </cell>
          <cell r="G54">
            <v>9</v>
          </cell>
          <cell r="H54" t="str">
            <v>复方氨酚溴敏胶囊</v>
          </cell>
          <cell r="I54">
            <v>14</v>
          </cell>
          <cell r="J54">
            <v>15</v>
          </cell>
          <cell r="K54">
            <v>529.59</v>
          </cell>
          <cell r="L54">
            <v>20</v>
          </cell>
          <cell r="M54" t="str">
            <v>风寒咳嗽颗粒</v>
          </cell>
          <cell r="N54">
            <v>44</v>
          </cell>
          <cell r="O54">
            <v>50</v>
          </cell>
          <cell r="P54">
            <v>41</v>
          </cell>
          <cell r="Q54">
            <v>2</v>
          </cell>
          <cell r="R54" t="str">
            <v>感冒清热颗粒</v>
          </cell>
          <cell r="S54">
            <v>1</v>
          </cell>
          <cell r="T54">
            <v>1</v>
          </cell>
          <cell r="U54">
            <v>1076.29</v>
          </cell>
          <cell r="V54">
            <v>52</v>
          </cell>
          <cell r="W54" t="str">
            <v>氨糖软骨素钙片</v>
          </cell>
          <cell r="X54">
            <v>1</v>
          </cell>
          <cell r="Y54">
            <v>2</v>
          </cell>
          <cell r="Z54">
            <v>198.01</v>
          </cell>
          <cell r="AA54">
            <v>2</v>
          </cell>
          <cell r="AB54" t="str">
            <v/>
          </cell>
          <cell r="AC54">
            <v>1</v>
          </cell>
          <cell r="AD54">
            <v>3</v>
          </cell>
          <cell r="AE54" t="str">
            <v/>
          </cell>
          <cell r="AF54" t="str">
            <v/>
          </cell>
          <cell r="AG54" t="str">
            <v>六味地黄丸</v>
          </cell>
          <cell r="AH54">
            <v>66</v>
          </cell>
          <cell r="AI54">
            <v>99</v>
          </cell>
          <cell r="AJ54">
            <v>650.02</v>
          </cell>
          <cell r="AK54">
            <v>22</v>
          </cell>
          <cell r="AL54" t="str">
            <v/>
          </cell>
          <cell r="AM54">
            <v>84.5</v>
          </cell>
          <cell r="AN54">
            <v>169</v>
          </cell>
          <cell r="AO54" t="str">
            <v/>
          </cell>
          <cell r="AP54" t="str">
            <v/>
          </cell>
          <cell r="AQ54" t="str">
            <v>补肾益寿胶囊</v>
          </cell>
          <cell r="AR54">
            <v>551</v>
          </cell>
          <cell r="AS54">
            <v>689</v>
          </cell>
          <cell r="AT54">
            <v>1005</v>
          </cell>
        </row>
        <row r="55">
          <cell r="B55">
            <v>712</v>
          </cell>
          <cell r="C55" t="str">
            <v>丹参+通脉</v>
          </cell>
          <cell r="D55">
            <v>27</v>
          </cell>
          <cell r="E55">
            <v>35</v>
          </cell>
          <cell r="F55">
            <v>637.7</v>
          </cell>
          <cell r="G55">
            <v>16</v>
          </cell>
          <cell r="H55" t="str">
            <v>复方氨酚溴敏胶囊</v>
          </cell>
          <cell r="I55">
            <v>109</v>
          </cell>
          <cell r="J55">
            <v>116</v>
          </cell>
          <cell r="K55">
            <v>3217.42</v>
          </cell>
          <cell r="L55">
            <v>113</v>
          </cell>
          <cell r="M55" t="str">
            <v>风寒咳嗽颗粒</v>
          </cell>
          <cell r="N55">
            <v>79</v>
          </cell>
          <cell r="O55">
            <v>90</v>
          </cell>
          <cell r="P55">
            <v>1035.02</v>
          </cell>
          <cell r="Q55">
            <v>50</v>
          </cell>
          <cell r="R55" t="str">
            <v>感冒清热颗粒</v>
          </cell>
          <cell r="S55">
            <v>19</v>
          </cell>
          <cell r="T55">
            <v>23</v>
          </cell>
          <cell r="U55">
            <v>1404.92</v>
          </cell>
          <cell r="V55">
            <v>64</v>
          </cell>
          <cell r="W55" t="str">
            <v>氨糖软骨素钙片</v>
          </cell>
          <cell r="X55">
            <v>1</v>
          </cell>
          <cell r="Y55">
            <v>2</v>
          </cell>
          <cell r="Z55">
            <v>198</v>
          </cell>
          <cell r="AA55">
            <v>1</v>
          </cell>
          <cell r="AB55" t="str">
            <v>还少丹</v>
          </cell>
          <cell r="AC55">
            <v>5</v>
          </cell>
          <cell r="AD55">
            <v>8</v>
          </cell>
          <cell r="AE55">
            <v>778.65</v>
          </cell>
          <cell r="AF55">
            <v>7</v>
          </cell>
          <cell r="AG55" t="str">
            <v>六味地黄丸</v>
          </cell>
          <cell r="AH55">
            <v>1386</v>
          </cell>
          <cell r="AI55">
            <v>1801.8</v>
          </cell>
          <cell r="AJ55">
            <v>1305.2</v>
          </cell>
          <cell r="AK55">
            <v>46</v>
          </cell>
          <cell r="AL55" t="str">
            <v>五子衍宗丸</v>
          </cell>
          <cell r="AM55">
            <v>1027.5</v>
          </cell>
          <cell r="AN55">
            <v>1181.6</v>
          </cell>
          <cell r="AO55">
            <v>990.01</v>
          </cell>
          <cell r="AP55">
            <v>6</v>
          </cell>
          <cell r="AQ55" t="str">
            <v>补肾益寿胶囊</v>
          </cell>
          <cell r="AR55">
            <v>656</v>
          </cell>
          <cell r="AS55">
            <v>820</v>
          </cell>
          <cell r="AT55">
            <v>5066</v>
          </cell>
        </row>
        <row r="56">
          <cell r="B56">
            <v>713</v>
          </cell>
          <cell r="C56" t="str">
            <v>丹参+通脉</v>
          </cell>
          <cell r="D56">
            <v>6</v>
          </cell>
          <cell r="E56">
            <v>9</v>
          </cell>
          <cell r="F56">
            <v>190.02</v>
          </cell>
          <cell r="G56">
            <v>7</v>
          </cell>
          <cell r="H56" t="str">
            <v>复方氨酚溴敏胶囊</v>
          </cell>
          <cell r="I56">
            <v>14</v>
          </cell>
          <cell r="J56">
            <v>15</v>
          </cell>
          <cell r="K56">
            <v>251.23</v>
          </cell>
          <cell r="L56">
            <v>9</v>
          </cell>
          <cell r="M56" t="str">
            <v>风寒咳嗽颗粒</v>
          </cell>
          <cell r="N56">
            <v>20</v>
          </cell>
          <cell r="O56">
            <v>20</v>
          </cell>
          <cell r="P56">
            <v>63</v>
          </cell>
          <cell r="Q56">
            <v>3</v>
          </cell>
          <cell r="R56" t="str">
            <v>感冒清热颗粒</v>
          </cell>
          <cell r="S56">
            <v>1</v>
          </cell>
          <cell r="T56">
            <v>1</v>
          </cell>
          <cell r="U56">
            <v>346.95</v>
          </cell>
          <cell r="V56">
            <v>16</v>
          </cell>
          <cell r="W56" t="str">
            <v>氨糖软骨素钙片</v>
          </cell>
          <cell r="X56">
            <v>1</v>
          </cell>
          <cell r="Y56">
            <v>2</v>
          </cell>
          <cell r="Z56">
            <v>198</v>
          </cell>
          <cell r="AA56">
            <v>1</v>
          </cell>
          <cell r="AB56" t="str">
            <v/>
          </cell>
          <cell r="AC56">
            <v>1</v>
          </cell>
          <cell r="AD56">
            <v>3</v>
          </cell>
          <cell r="AE56" t="str">
            <v/>
          </cell>
          <cell r="AF56" t="str">
            <v/>
          </cell>
          <cell r="AG56" t="str">
            <v>六味地黄丸</v>
          </cell>
          <cell r="AH56">
            <v>78</v>
          </cell>
          <cell r="AI56">
            <v>117</v>
          </cell>
          <cell r="AJ56">
            <v>271.01</v>
          </cell>
          <cell r="AK56">
            <v>9</v>
          </cell>
          <cell r="AL56" t="str">
            <v>五子衍宗丸</v>
          </cell>
          <cell r="AM56">
            <v>84.5</v>
          </cell>
          <cell r="AN56">
            <v>169</v>
          </cell>
          <cell r="AO56">
            <v>396.01</v>
          </cell>
          <cell r="AP56">
            <v>3</v>
          </cell>
          <cell r="AQ56" t="str">
            <v>补肾益寿胶囊</v>
          </cell>
          <cell r="AR56">
            <v>884.36</v>
          </cell>
          <cell r="AS56">
            <v>1105</v>
          </cell>
          <cell r="AT56">
            <v>588</v>
          </cell>
        </row>
        <row r="57">
          <cell r="B57">
            <v>716</v>
          </cell>
          <cell r="C57" t="str">
            <v>丹参+通脉</v>
          </cell>
          <cell r="D57">
            <v>6</v>
          </cell>
          <cell r="E57">
            <v>9</v>
          </cell>
          <cell r="F57">
            <v>653.83</v>
          </cell>
          <cell r="G57">
            <v>20</v>
          </cell>
          <cell r="H57" t="str">
            <v>复方氨酚溴敏胶囊</v>
          </cell>
          <cell r="I57">
            <v>11</v>
          </cell>
          <cell r="J57">
            <v>12</v>
          </cell>
          <cell r="K57">
            <v>518.85</v>
          </cell>
          <cell r="L57">
            <v>19</v>
          </cell>
          <cell r="M57" t="str">
            <v>风寒咳嗽颗粒</v>
          </cell>
          <cell r="N57">
            <v>23</v>
          </cell>
          <cell r="O57">
            <v>24</v>
          </cell>
          <cell r="P57">
            <v>42.5</v>
          </cell>
          <cell r="Q57">
            <v>2</v>
          </cell>
          <cell r="R57" t="str">
            <v>感冒清热颗粒</v>
          </cell>
          <cell r="S57">
            <v>1</v>
          </cell>
          <cell r="T57">
            <v>1</v>
          </cell>
          <cell r="U57">
            <v>840</v>
          </cell>
          <cell r="V57">
            <v>38</v>
          </cell>
          <cell r="W57" t="str">
            <v>氨糖软骨素钙片</v>
          </cell>
          <cell r="X57">
            <v>2</v>
          </cell>
          <cell r="Y57">
            <v>3</v>
          </cell>
          <cell r="Z57">
            <v>792</v>
          </cell>
          <cell r="AA57">
            <v>5</v>
          </cell>
          <cell r="AB57" t="str">
            <v>还少丹</v>
          </cell>
          <cell r="AC57">
            <v>3</v>
          </cell>
          <cell r="AD57">
            <v>5</v>
          </cell>
          <cell r="AE57">
            <v>84.5</v>
          </cell>
          <cell r="AF57">
            <v>1</v>
          </cell>
          <cell r="AG57" t="str">
            <v>六味地黄丸</v>
          </cell>
          <cell r="AH57">
            <v>528.01</v>
          </cell>
          <cell r="AI57">
            <v>739.21</v>
          </cell>
          <cell r="AJ57">
            <v>156.68</v>
          </cell>
          <cell r="AK57">
            <v>5</v>
          </cell>
          <cell r="AL57" t="str">
            <v/>
          </cell>
          <cell r="AM57">
            <v>84.5</v>
          </cell>
          <cell r="AN57">
            <v>169</v>
          </cell>
          <cell r="AO57" t="str">
            <v/>
          </cell>
          <cell r="AP57" t="str">
            <v/>
          </cell>
          <cell r="AQ57" t="str">
            <v>补肾益寿胶囊</v>
          </cell>
          <cell r="AR57">
            <v>239</v>
          </cell>
          <cell r="AS57">
            <v>335</v>
          </cell>
          <cell r="AT57">
            <v>1032.01</v>
          </cell>
        </row>
        <row r="58">
          <cell r="B58">
            <v>717</v>
          </cell>
          <cell r="C58" t="str">
            <v>丹参+通脉</v>
          </cell>
          <cell r="D58">
            <v>6</v>
          </cell>
          <cell r="E58">
            <v>11</v>
          </cell>
          <cell r="F58">
            <v>115.9</v>
          </cell>
          <cell r="G58">
            <v>3</v>
          </cell>
          <cell r="H58" t="str">
            <v>复方氨酚溴敏胶囊</v>
          </cell>
          <cell r="I58">
            <v>23</v>
          </cell>
          <cell r="J58">
            <v>27</v>
          </cell>
          <cell r="K58">
            <v>724.2</v>
          </cell>
          <cell r="L58">
            <v>25</v>
          </cell>
          <cell r="M58" t="str">
            <v>风寒咳嗽颗粒</v>
          </cell>
          <cell r="N58">
            <v>29</v>
          </cell>
          <cell r="O58">
            <v>32</v>
          </cell>
          <cell r="P58">
            <v>44</v>
          </cell>
          <cell r="Q58">
            <v>2</v>
          </cell>
          <cell r="R58" t="str">
            <v>感冒清热颗粒</v>
          </cell>
          <cell r="S58">
            <v>1</v>
          </cell>
          <cell r="T58">
            <v>1</v>
          </cell>
          <cell r="U58">
            <v>304.52</v>
          </cell>
          <cell r="V58">
            <v>15</v>
          </cell>
          <cell r="W58" t="str">
            <v>氨糖软骨素钙片</v>
          </cell>
          <cell r="X58">
            <v>1</v>
          </cell>
          <cell r="Y58">
            <v>2</v>
          </cell>
          <cell r="Z58">
            <v>391.66</v>
          </cell>
          <cell r="AA58">
            <v>3</v>
          </cell>
          <cell r="AB58" t="str">
            <v/>
          </cell>
          <cell r="AC58">
            <v>2</v>
          </cell>
          <cell r="AD58">
            <v>4</v>
          </cell>
          <cell r="AE58" t="str">
            <v/>
          </cell>
          <cell r="AF58" t="str">
            <v/>
          </cell>
          <cell r="AG58" t="str">
            <v>六味地黄丸</v>
          </cell>
          <cell r="AH58">
            <v>150</v>
          </cell>
          <cell r="AI58">
            <v>225</v>
          </cell>
          <cell r="AJ58">
            <v>371.51</v>
          </cell>
          <cell r="AK58">
            <v>12</v>
          </cell>
          <cell r="AL58" t="str">
            <v>五子衍宗丸</v>
          </cell>
          <cell r="AM58">
            <v>84.5</v>
          </cell>
          <cell r="AN58">
            <v>169</v>
          </cell>
          <cell r="AO58">
            <v>198</v>
          </cell>
          <cell r="AP58">
            <v>1</v>
          </cell>
          <cell r="AQ58" t="str">
            <v>补肾益寿胶囊</v>
          </cell>
          <cell r="AR58">
            <v>832.67</v>
          </cell>
          <cell r="AS58">
            <v>1041</v>
          </cell>
          <cell r="AT58">
            <v>720</v>
          </cell>
        </row>
        <row r="59">
          <cell r="B59">
            <v>718</v>
          </cell>
          <cell r="C59" t="str">
            <v>丹参+通脉</v>
          </cell>
          <cell r="D59">
            <v>6</v>
          </cell>
          <cell r="E59">
            <v>9</v>
          </cell>
          <cell r="F59">
            <v>758.12</v>
          </cell>
          <cell r="G59">
            <v>22</v>
          </cell>
          <cell r="H59" t="str">
            <v>复方氨酚溴敏胶囊</v>
          </cell>
          <cell r="I59">
            <v>12</v>
          </cell>
          <cell r="J59">
            <v>13</v>
          </cell>
          <cell r="K59">
            <v>470.84</v>
          </cell>
          <cell r="L59">
            <v>17</v>
          </cell>
          <cell r="M59" t="str">
            <v>风寒咳嗽颗粒</v>
          </cell>
          <cell r="N59">
            <v>23</v>
          </cell>
          <cell r="O59">
            <v>24</v>
          </cell>
          <cell r="P59">
            <v>103.93</v>
          </cell>
          <cell r="Q59">
            <v>6</v>
          </cell>
          <cell r="R59" t="str">
            <v>感冒清热颗粒</v>
          </cell>
          <cell r="S59">
            <v>1</v>
          </cell>
          <cell r="T59">
            <v>1</v>
          </cell>
          <cell r="U59">
            <v>636.52</v>
          </cell>
          <cell r="V59">
            <v>30</v>
          </cell>
          <cell r="W59" t="str">
            <v>氨糖软骨素钙片</v>
          </cell>
          <cell r="X59">
            <v>1</v>
          </cell>
          <cell r="Y59">
            <v>2</v>
          </cell>
          <cell r="Z59" t="str">
            <v/>
          </cell>
          <cell r="AA59" t="str">
            <v/>
          </cell>
          <cell r="AB59" t="str">
            <v>还少丹</v>
          </cell>
          <cell r="AC59">
            <v>1</v>
          </cell>
          <cell r="AD59">
            <v>3</v>
          </cell>
          <cell r="AE59">
            <v>0</v>
          </cell>
          <cell r="AF59">
            <v>0</v>
          </cell>
          <cell r="AG59" t="str">
            <v>六味地黄丸</v>
          </cell>
          <cell r="AH59">
            <v>57.73</v>
          </cell>
          <cell r="AI59">
            <v>86.6</v>
          </cell>
          <cell r="AJ59">
            <v>444.5</v>
          </cell>
          <cell r="AK59">
            <v>14</v>
          </cell>
          <cell r="AL59" t="str">
            <v>五子衍宗丸</v>
          </cell>
          <cell r="AM59">
            <v>84.5</v>
          </cell>
          <cell r="AN59">
            <v>169</v>
          </cell>
          <cell r="AO59">
            <v>396</v>
          </cell>
          <cell r="AP59">
            <v>2</v>
          </cell>
          <cell r="AQ59" t="str">
            <v>补肾益寿胶囊</v>
          </cell>
          <cell r="AR59">
            <v>134</v>
          </cell>
          <cell r="AS59">
            <v>188</v>
          </cell>
          <cell r="AT59">
            <v>2329.03</v>
          </cell>
        </row>
        <row r="60">
          <cell r="B60">
            <v>720</v>
          </cell>
          <cell r="C60" t="str">
            <v>丹参+通脉</v>
          </cell>
          <cell r="D60">
            <v>6</v>
          </cell>
          <cell r="E60">
            <v>9</v>
          </cell>
          <cell r="F60">
            <v>239.4</v>
          </cell>
          <cell r="G60">
            <v>6</v>
          </cell>
          <cell r="H60" t="str">
            <v>复方氨酚溴敏胶囊</v>
          </cell>
          <cell r="I60">
            <v>20</v>
          </cell>
          <cell r="J60">
            <v>23</v>
          </cell>
          <cell r="K60">
            <v>814.71</v>
          </cell>
          <cell r="L60">
            <v>30</v>
          </cell>
          <cell r="M60" t="str">
            <v>风寒咳嗽颗粒</v>
          </cell>
          <cell r="N60">
            <v>8</v>
          </cell>
          <cell r="O60">
            <v>5</v>
          </cell>
          <cell r="P60">
            <v>20.5</v>
          </cell>
          <cell r="Q60">
            <v>1</v>
          </cell>
          <cell r="R60" t="str">
            <v>感冒清热颗粒</v>
          </cell>
          <cell r="S60">
            <v>1</v>
          </cell>
          <cell r="T60">
            <v>1</v>
          </cell>
          <cell r="U60">
            <v>371.9</v>
          </cell>
          <cell r="V60">
            <v>18</v>
          </cell>
          <cell r="W60" t="str">
            <v/>
          </cell>
          <cell r="X60">
            <v>1</v>
          </cell>
          <cell r="Y60">
            <v>2</v>
          </cell>
          <cell r="Z60" t="str">
            <v/>
          </cell>
          <cell r="AA60" t="str">
            <v/>
          </cell>
          <cell r="AB60" t="str">
            <v>还少丹</v>
          </cell>
          <cell r="AC60">
            <v>1</v>
          </cell>
          <cell r="AD60">
            <v>3</v>
          </cell>
          <cell r="AE60">
            <v>540.01</v>
          </cell>
          <cell r="AF60">
            <v>4</v>
          </cell>
          <cell r="AG60" t="str">
            <v>六味地黄丸</v>
          </cell>
          <cell r="AH60">
            <v>284</v>
          </cell>
          <cell r="AI60">
            <v>426</v>
          </cell>
          <cell r="AJ60">
            <v>603.01</v>
          </cell>
          <cell r="AK60">
            <v>22</v>
          </cell>
          <cell r="AL60" t="str">
            <v>五子衍宗丸</v>
          </cell>
          <cell r="AM60">
            <v>84.5</v>
          </cell>
          <cell r="AN60">
            <v>169</v>
          </cell>
          <cell r="AO60">
            <v>940.98</v>
          </cell>
          <cell r="AP60">
            <v>5</v>
          </cell>
          <cell r="AQ60" t="str">
            <v>补肾益寿胶囊</v>
          </cell>
          <cell r="AR60">
            <v>511.78</v>
          </cell>
          <cell r="AS60">
            <v>640</v>
          </cell>
          <cell r="AT60">
            <v>1636.03</v>
          </cell>
        </row>
        <row r="61">
          <cell r="B61">
            <v>721</v>
          </cell>
          <cell r="C61" t="str">
            <v>丹参+通脉</v>
          </cell>
          <cell r="D61">
            <v>17</v>
          </cell>
          <cell r="E61">
            <v>22</v>
          </cell>
          <cell r="F61">
            <v>77.9</v>
          </cell>
          <cell r="G61">
            <v>2</v>
          </cell>
          <cell r="H61" t="str">
            <v>复方氨酚溴敏胶囊</v>
          </cell>
          <cell r="I61">
            <v>36</v>
          </cell>
          <cell r="J61">
            <v>41</v>
          </cell>
          <cell r="K61">
            <v>1335.02</v>
          </cell>
          <cell r="L61">
            <v>49</v>
          </cell>
          <cell r="M61" t="str">
            <v>风寒咳嗽颗粒</v>
          </cell>
          <cell r="N61">
            <v>44</v>
          </cell>
          <cell r="O61">
            <v>50</v>
          </cell>
          <cell r="P61">
            <v>66</v>
          </cell>
          <cell r="Q61">
            <v>3</v>
          </cell>
          <cell r="R61" t="str">
            <v>感冒清热颗粒</v>
          </cell>
          <cell r="S61">
            <v>2</v>
          </cell>
          <cell r="T61">
            <v>3</v>
          </cell>
          <cell r="U61">
            <v>1107.31</v>
          </cell>
          <cell r="V61">
            <v>51</v>
          </cell>
          <cell r="W61" t="str">
            <v>氨糖软骨素钙片</v>
          </cell>
          <cell r="X61">
            <v>1</v>
          </cell>
          <cell r="Y61">
            <v>2</v>
          </cell>
          <cell r="Z61">
            <v>792</v>
          </cell>
          <cell r="AA61">
            <v>4</v>
          </cell>
          <cell r="AB61" t="str">
            <v/>
          </cell>
          <cell r="AC61">
            <v>7</v>
          </cell>
          <cell r="AD61">
            <v>11</v>
          </cell>
          <cell r="AE61" t="str">
            <v/>
          </cell>
          <cell r="AF61" t="str">
            <v/>
          </cell>
          <cell r="AG61" t="str">
            <v>六味地黄丸</v>
          </cell>
          <cell r="AH61">
            <v>150</v>
          </cell>
          <cell r="AI61">
            <v>225</v>
          </cell>
          <cell r="AJ61">
            <v>301.5</v>
          </cell>
          <cell r="AK61">
            <v>9</v>
          </cell>
          <cell r="AL61" t="str">
            <v/>
          </cell>
          <cell r="AM61">
            <v>84.5</v>
          </cell>
          <cell r="AN61">
            <v>169</v>
          </cell>
          <cell r="AO61" t="str">
            <v/>
          </cell>
          <cell r="AP61" t="str">
            <v/>
          </cell>
          <cell r="AQ61" t="str">
            <v>补肾益寿胶囊</v>
          </cell>
          <cell r="AR61">
            <v>303.5</v>
          </cell>
          <cell r="AS61">
            <v>425</v>
          </cell>
          <cell r="AT61">
            <v>389</v>
          </cell>
        </row>
        <row r="62">
          <cell r="B62">
            <v>723</v>
          </cell>
          <cell r="C62" t="str">
            <v>丹参+通脉</v>
          </cell>
          <cell r="D62">
            <v>6</v>
          </cell>
          <cell r="E62">
            <v>9</v>
          </cell>
          <cell r="F62">
            <v>235.6</v>
          </cell>
          <cell r="G62">
            <v>6</v>
          </cell>
          <cell r="H62" t="str">
            <v>复方氨酚溴敏胶囊</v>
          </cell>
          <cell r="I62">
            <v>25</v>
          </cell>
          <cell r="J62">
            <v>29</v>
          </cell>
          <cell r="K62">
            <v>630.52</v>
          </cell>
          <cell r="L62">
            <v>22</v>
          </cell>
          <cell r="M62" t="str">
            <v>风寒咳嗽颗粒</v>
          </cell>
          <cell r="N62">
            <v>29</v>
          </cell>
          <cell r="O62">
            <v>32</v>
          </cell>
          <cell r="P62">
            <v>61.5</v>
          </cell>
          <cell r="Q62">
            <v>3</v>
          </cell>
          <cell r="R62" t="str">
            <v>感冒清热颗粒</v>
          </cell>
          <cell r="S62">
            <v>1</v>
          </cell>
          <cell r="T62">
            <v>1</v>
          </cell>
          <cell r="U62">
            <v>434.51</v>
          </cell>
          <cell r="V62">
            <v>21</v>
          </cell>
          <cell r="W62" t="str">
            <v>氨糖软骨素钙片</v>
          </cell>
          <cell r="X62">
            <v>1</v>
          </cell>
          <cell r="Y62">
            <v>2</v>
          </cell>
          <cell r="Z62">
            <v>198</v>
          </cell>
          <cell r="AA62">
            <v>1</v>
          </cell>
          <cell r="AB62" t="str">
            <v/>
          </cell>
          <cell r="AC62">
            <v>2</v>
          </cell>
          <cell r="AD62">
            <v>4</v>
          </cell>
          <cell r="AE62" t="str">
            <v/>
          </cell>
          <cell r="AF62" t="str">
            <v/>
          </cell>
          <cell r="AG62" t="str">
            <v>六味地黄丸</v>
          </cell>
          <cell r="AH62">
            <v>132</v>
          </cell>
          <cell r="AI62">
            <v>198</v>
          </cell>
          <cell r="AJ62">
            <v>1144.55</v>
          </cell>
          <cell r="AK62">
            <v>41</v>
          </cell>
          <cell r="AL62" t="str">
            <v/>
          </cell>
          <cell r="AM62">
            <v>84.5</v>
          </cell>
          <cell r="AN62">
            <v>169</v>
          </cell>
          <cell r="AO62" t="str">
            <v/>
          </cell>
          <cell r="AP62" t="str">
            <v/>
          </cell>
          <cell r="AQ62" t="str">
            <v>补肾益寿胶囊</v>
          </cell>
          <cell r="AR62">
            <v>1109.5</v>
          </cell>
          <cell r="AS62">
            <v>1220</v>
          </cell>
          <cell r="AT62">
            <v>484</v>
          </cell>
        </row>
        <row r="63">
          <cell r="B63">
            <v>724</v>
          </cell>
          <cell r="C63" t="str">
            <v>丹参+通脉</v>
          </cell>
          <cell r="D63">
            <v>20</v>
          </cell>
          <cell r="E63">
            <v>27</v>
          </cell>
          <cell r="F63">
            <v>478.82</v>
          </cell>
          <cell r="G63">
            <v>14</v>
          </cell>
          <cell r="H63" t="str">
            <v>复方氨酚溴敏胶囊</v>
          </cell>
          <cell r="I63">
            <v>78</v>
          </cell>
          <cell r="J63">
            <v>85</v>
          </cell>
          <cell r="K63">
            <v>2230.67</v>
          </cell>
          <cell r="L63">
            <v>78</v>
          </cell>
          <cell r="M63" t="str">
            <v>风寒咳嗽颗粒</v>
          </cell>
          <cell r="N63">
            <v>50</v>
          </cell>
          <cell r="O63">
            <v>57</v>
          </cell>
          <cell r="P63">
            <v>59.92</v>
          </cell>
          <cell r="Q63">
            <v>3</v>
          </cell>
          <cell r="R63" t="str">
            <v>感冒清热颗粒</v>
          </cell>
          <cell r="S63">
            <v>2</v>
          </cell>
          <cell r="T63">
            <v>3</v>
          </cell>
          <cell r="U63">
            <v>997.03</v>
          </cell>
          <cell r="V63">
            <v>50</v>
          </cell>
          <cell r="W63" t="str">
            <v>氨糖软骨素钙片</v>
          </cell>
          <cell r="X63">
            <v>1</v>
          </cell>
          <cell r="Y63">
            <v>2</v>
          </cell>
          <cell r="Z63">
            <v>198</v>
          </cell>
          <cell r="AA63">
            <v>1</v>
          </cell>
          <cell r="AB63" t="str">
            <v/>
          </cell>
          <cell r="AC63">
            <v>8</v>
          </cell>
          <cell r="AD63">
            <v>12</v>
          </cell>
          <cell r="AE63" t="str">
            <v/>
          </cell>
          <cell r="AF63" t="str">
            <v/>
          </cell>
          <cell r="AG63" t="str">
            <v>六味地黄丸</v>
          </cell>
          <cell r="AH63">
            <v>366.3</v>
          </cell>
          <cell r="AI63">
            <v>549.45</v>
          </cell>
          <cell r="AJ63">
            <v>938.76</v>
          </cell>
          <cell r="AK63">
            <v>34</v>
          </cell>
          <cell r="AL63" t="str">
            <v/>
          </cell>
          <cell r="AM63">
            <v>84.5</v>
          </cell>
          <cell r="AN63">
            <v>169</v>
          </cell>
          <cell r="AO63" t="str">
            <v/>
          </cell>
          <cell r="AP63" t="str">
            <v/>
          </cell>
          <cell r="AQ63" t="str">
            <v>补肾益寿胶囊</v>
          </cell>
          <cell r="AR63">
            <v>910.58</v>
          </cell>
          <cell r="AS63">
            <v>1138</v>
          </cell>
          <cell r="AT63">
            <v>294</v>
          </cell>
        </row>
        <row r="64">
          <cell r="B64">
            <v>726</v>
          </cell>
          <cell r="C64" t="str">
            <v>丹参+通脉</v>
          </cell>
          <cell r="D64">
            <v>27</v>
          </cell>
          <cell r="E64">
            <v>34</v>
          </cell>
          <cell r="F64">
            <v>932.37</v>
          </cell>
          <cell r="G64">
            <v>28</v>
          </cell>
          <cell r="H64" t="str">
            <v>复方氨酚溴敏胶囊</v>
          </cell>
          <cell r="I64">
            <v>42</v>
          </cell>
          <cell r="J64">
            <v>49</v>
          </cell>
          <cell r="K64">
            <v>1638.8</v>
          </cell>
          <cell r="L64">
            <v>60</v>
          </cell>
          <cell r="M64" t="str">
            <v>风寒咳嗽颗粒</v>
          </cell>
          <cell r="N64">
            <v>95</v>
          </cell>
          <cell r="O64">
            <v>109</v>
          </cell>
          <cell r="P64">
            <v>281.61</v>
          </cell>
          <cell r="Q64">
            <v>14</v>
          </cell>
          <cell r="R64" t="str">
            <v>感冒清热颗粒</v>
          </cell>
          <cell r="S64">
            <v>1</v>
          </cell>
          <cell r="T64">
            <v>1</v>
          </cell>
          <cell r="U64">
            <v>1158.72</v>
          </cell>
          <cell r="V64">
            <v>51</v>
          </cell>
          <cell r="W64" t="str">
            <v>氨糖软骨素钙片</v>
          </cell>
          <cell r="X64">
            <v>1</v>
          </cell>
          <cell r="Y64">
            <v>2</v>
          </cell>
          <cell r="Z64">
            <v>198</v>
          </cell>
          <cell r="AA64">
            <v>1</v>
          </cell>
          <cell r="AB64" t="str">
            <v>还少丹</v>
          </cell>
          <cell r="AC64">
            <v>7</v>
          </cell>
          <cell r="AD64">
            <v>11</v>
          </cell>
          <cell r="AE64">
            <v>1591.54</v>
          </cell>
          <cell r="AF64">
            <v>16</v>
          </cell>
          <cell r="AG64" t="str">
            <v>六味地黄丸</v>
          </cell>
          <cell r="AH64">
            <v>588</v>
          </cell>
          <cell r="AI64">
            <v>823.2</v>
          </cell>
          <cell r="AJ64">
            <v>1426.01</v>
          </cell>
          <cell r="AK64">
            <v>48</v>
          </cell>
          <cell r="AL64" t="str">
            <v>五子衍宗丸</v>
          </cell>
          <cell r="AM64">
            <v>597.6</v>
          </cell>
          <cell r="AN64">
            <v>717.1</v>
          </cell>
          <cell r="AO64">
            <v>594</v>
          </cell>
          <cell r="AP64">
            <v>3</v>
          </cell>
          <cell r="AQ64" t="str">
            <v>补肾益寿胶囊</v>
          </cell>
          <cell r="AR64">
            <v>1737.5</v>
          </cell>
          <cell r="AS64">
            <v>1911</v>
          </cell>
          <cell r="AT64">
            <v>1741.26</v>
          </cell>
        </row>
        <row r="65">
          <cell r="B65">
            <v>727</v>
          </cell>
          <cell r="C65" t="str">
            <v>丹参+通脉</v>
          </cell>
          <cell r="D65">
            <v>6</v>
          </cell>
          <cell r="E65">
            <v>11</v>
          </cell>
          <cell r="F65">
            <v>309.71</v>
          </cell>
          <cell r="G65">
            <v>9</v>
          </cell>
          <cell r="H65" t="str">
            <v>复方氨酚溴敏胶囊</v>
          </cell>
          <cell r="I65">
            <v>12</v>
          </cell>
          <cell r="J65">
            <v>13</v>
          </cell>
          <cell r="K65">
            <v>568.07</v>
          </cell>
          <cell r="L65">
            <v>20</v>
          </cell>
          <cell r="M65" t="str">
            <v>风寒咳嗽颗粒</v>
          </cell>
          <cell r="N65">
            <v>32</v>
          </cell>
          <cell r="O65">
            <v>36</v>
          </cell>
          <cell r="P65">
            <v>85</v>
          </cell>
          <cell r="Q65">
            <v>4</v>
          </cell>
          <cell r="R65" t="str">
            <v>感冒清热颗粒</v>
          </cell>
          <cell r="S65">
            <v>1</v>
          </cell>
          <cell r="T65">
            <v>1</v>
          </cell>
          <cell r="U65">
            <v>497.08</v>
          </cell>
          <cell r="V65">
            <v>22</v>
          </cell>
          <cell r="W65" t="str">
            <v>氨糖软骨素钙片</v>
          </cell>
          <cell r="X65">
            <v>3</v>
          </cell>
          <cell r="Y65">
            <v>4</v>
          </cell>
          <cell r="Z65">
            <v>396.01</v>
          </cell>
          <cell r="AA65">
            <v>3</v>
          </cell>
          <cell r="AB65" t="str">
            <v>还少丹</v>
          </cell>
          <cell r="AC65">
            <v>1</v>
          </cell>
          <cell r="AD65">
            <v>3</v>
          </cell>
          <cell r="AE65">
            <v>1435.04</v>
          </cell>
          <cell r="AF65">
            <v>12</v>
          </cell>
          <cell r="AG65" t="str">
            <v>六味地黄丸</v>
          </cell>
          <cell r="AH65">
            <v>150</v>
          </cell>
          <cell r="AI65">
            <v>225</v>
          </cell>
          <cell r="AJ65">
            <v>755</v>
          </cell>
          <cell r="AK65">
            <v>24</v>
          </cell>
          <cell r="AL65" t="str">
            <v/>
          </cell>
          <cell r="AM65">
            <v>1339.52</v>
          </cell>
          <cell r="AN65">
            <v>1540.4</v>
          </cell>
          <cell r="AO65" t="str">
            <v/>
          </cell>
          <cell r="AP65" t="str">
            <v/>
          </cell>
          <cell r="AQ65" t="str">
            <v>补肾益寿胶囊</v>
          </cell>
          <cell r="AR65">
            <v>479.5</v>
          </cell>
          <cell r="AS65">
            <v>671</v>
          </cell>
          <cell r="AT65">
            <v>95</v>
          </cell>
        </row>
        <row r="66">
          <cell r="B66">
            <v>730</v>
          </cell>
          <cell r="C66" t="str">
            <v>丹参+通脉</v>
          </cell>
          <cell r="D66">
            <v>27</v>
          </cell>
          <cell r="E66">
            <v>34</v>
          </cell>
          <cell r="F66">
            <v>190.01</v>
          </cell>
          <cell r="G66">
            <v>6</v>
          </cell>
          <cell r="H66" t="str">
            <v>复方氨酚溴敏胶囊</v>
          </cell>
          <cell r="I66">
            <v>28</v>
          </cell>
          <cell r="J66">
            <v>33</v>
          </cell>
          <cell r="K66">
            <v>1042.42</v>
          </cell>
          <cell r="L66">
            <v>39</v>
          </cell>
          <cell r="M66" t="str">
            <v>风寒咳嗽颗粒</v>
          </cell>
          <cell r="N66">
            <v>43</v>
          </cell>
          <cell r="O66">
            <v>50</v>
          </cell>
          <cell r="P66">
            <v>83.42</v>
          </cell>
          <cell r="Q66">
            <v>4</v>
          </cell>
          <cell r="R66" t="str">
            <v>感冒清热颗粒</v>
          </cell>
          <cell r="S66">
            <v>1</v>
          </cell>
          <cell r="T66">
            <v>1</v>
          </cell>
          <cell r="U66">
            <v>934.26</v>
          </cell>
          <cell r="V66">
            <v>44</v>
          </cell>
          <cell r="W66" t="str">
            <v>氨糖软骨素钙片</v>
          </cell>
          <cell r="X66">
            <v>2</v>
          </cell>
          <cell r="Y66">
            <v>3</v>
          </cell>
          <cell r="Z66">
            <v>198</v>
          </cell>
          <cell r="AA66">
            <v>1</v>
          </cell>
          <cell r="AB66" t="str">
            <v>还少丹</v>
          </cell>
          <cell r="AC66">
            <v>3</v>
          </cell>
          <cell r="AD66">
            <v>5</v>
          </cell>
          <cell r="AE66">
            <v>787.02</v>
          </cell>
          <cell r="AF66">
            <v>9</v>
          </cell>
          <cell r="AG66" t="str">
            <v>六味地黄丸</v>
          </cell>
          <cell r="AH66">
            <v>300</v>
          </cell>
          <cell r="AI66">
            <v>450</v>
          </cell>
          <cell r="AJ66">
            <v>204</v>
          </cell>
          <cell r="AK66">
            <v>6</v>
          </cell>
          <cell r="AL66" t="str">
            <v>五子衍宗丸</v>
          </cell>
          <cell r="AM66">
            <v>444.51</v>
          </cell>
          <cell r="AN66">
            <v>666.8</v>
          </cell>
          <cell r="AO66">
            <v>168.3</v>
          </cell>
          <cell r="AP66">
            <v>1</v>
          </cell>
          <cell r="AQ66" t="str">
            <v>补肾益寿胶囊</v>
          </cell>
          <cell r="AR66">
            <v>657.5</v>
          </cell>
          <cell r="AS66">
            <v>822</v>
          </cell>
          <cell r="AT66">
            <v>2545.03</v>
          </cell>
        </row>
        <row r="67">
          <cell r="B67">
            <v>732</v>
          </cell>
          <cell r="C67" t="str">
            <v>丹参+通脉</v>
          </cell>
          <cell r="D67">
            <v>6</v>
          </cell>
          <cell r="E67">
            <v>9</v>
          </cell>
          <cell r="F67">
            <v>39.9</v>
          </cell>
          <cell r="G67">
            <v>1</v>
          </cell>
          <cell r="H67" t="str">
            <v>复方氨酚溴敏胶囊</v>
          </cell>
          <cell r="I67">
            <v>16</v>
          </cell>
          <cell r="J67">
            <v>18</v>
          </cell>
          <cell r="K67">
            <v>319.32</v>
          </cell>
          <cell r="L67">
            <v>11</v>
          </cell>
          <cell r="M67" t="str">
            <v>风寒咳嗽颗粒</v>
          </cell>
          <cell r="N67">
            <v>44</v>
          </cell>
          <cell r="O67">
            <v>50</v>
          </cell>
          <cell r="P67">
            <v>17.42</v>
          </cell>
          <cell r="Q67">
            <v>1</v>
          </cell>
          <cell r="R67" t="str">
            <v>感冒清热颗粒</v>
          </cell>
          <cell r="S67">
            <v>1</v>
          </cell>
          <cell r="T67">
            <v>1</v>
          </cell>
          <cell r="U67">
            <v>713.67</v>
          </cell>
          <cell r="V67">
            <v>32</v>
          </cell>
          <cell r="W67" t="str">
            <v>氨糖软骨素钙片</v>
          </cell>
          <cell r="X67">
            <v>1</v>
          </cell>
          <cell r="Y67">
            <v>2</v>
          </cell>
          <cell r="Z67" t="str">
            <v/>
          </cell>
          <cell r="AA67" t="str">
            <v/>
          </cell>
          <cell r="AB67" t="str">
            <v>还少丹</v>
          </cell>
          <cell r="AC67">
            <v>1</v>
          </cell>
          <cell r="AD67">
            <v>3</v>
          </cell>
          <cell r="AE67">
            <v>1197.96</v>
          </cell>
          <cell r="AF67">
            <v>15</v>
          </cell>
          <cell r="AG67" t="str">
            <v>六味地黄丸</v>
          </cell>
          <cell r="AH67">
            <v>558</v>
          </cell>
          <cell r="AI67">
            <v>781.2</v>
          </cell>
          <cell r="AJ67">
            <v>650.96</v>
          </cell>
          <cell r="AK67">
            <v>20</v>
          </cell>
          <cell r="AL67" t="str">
            <v>五子衍宗丸</v>
          </cell>
          <cell r="AM67">
            <v>952.02</v>
          </cell>
          <cell r="AN67">
            <v>1142.4</v>
          </cell>
          <cell r="AO67">
            <v>594.01</v>
          </cell>
          <cell r="AP67">
            <v>4</v>
          </cell>
          <cell r="AQ67" t="str">
            <v>补肾益寿胶囊</v>
          </cell>
          <cell r="AR67">
            <v>415.5</v>
          </cell>
          <cell r="AS67">
            <v>582</v>
          </cell>
          <cell r="AT67">
            <v>1954</v>
          </cell>
        </row>
        <row r="68">
          <cell r="B68">
            <v>733</v>
          </cell>
          <cell r="C68" t="str">
            <v>丹参+通脉</v>
          </cell>
          <cell r="D68">
            <v>6</v>
          </cell>
          <cell r="E68">
            <v>9</v>
          </cell>
          <cell r="F68">
            <v>159.61</v>
          </cell>
          <cell r="G68">
            <v>5</v>
          </cell>
          <cell r="H68" t="str">
            <v>复方氨酚溴敏胶囊</v>
          </cell>
          <cell r="I68">
            <v>7</v>
          </cell>
          <cell r="J68">
            <v>7</v>
          </cell>
          <cell r="K68">
            <v>371.04</v>
          </cell>
          <cell r="L68">
            <v>13</v>
          </cell>
          <cell r="M68" t="str">
            <v>风寒咳嗽颗粒</v>
          </cell>
          <cell r="N68">
            <v>21</v>
          </cell>
          <cell r="O68">
            <v>22</v>
          </cell>
          <cell r="P68">
            <v>58.42</v>
          </cell>
          <cell r="Q68">
            <v>3</v>
          </cell>
          <cell r="R68" t="str">
            <v>感冒清热颗粒</v>
          </cell>
          <cell r="S68">
            <v>1</v>
          </cell>
          <cell r="T68">
            <v>1</v>
          </cell>
          <cell r="U68">
            <v>611.26</v>
          </cell>
          <cell r="V68">
            <v>29</v>
          </cell>
          <cell r="W68" t="str">
            <v>氨糖软骨素钙片</v>
          </cell>
          <cell r="X68">
            <v>1</v>
          </cell>
          <cell r="Y68">
            <v>2</v>
          </cell>
          <cell r="Z68">
            <v>198</v>
          </cell>
          <cell r="AA68">
            <v>1</v>
          </cell>
          <cell r="AB68" t="str">
            <v>还少丹</v>
          </cell>
          <cell r="AC68">
            <v>2</v>
          </cell>
          <cell r="AD68">
            <v>4</v>
          </cell>
          <cell r="AE68">
            <v>720.02</v>
          </cell>
          <cell r="AF68">
            <v>6</v>
          </cell>
          <cell r="AG68" t="str">
            <v>六味地黄丸</v>
          </cell>
          <cell r="AH68">
            <v>100</v>
          </cell>
          <cell r="AI68">
            <v>150</v>
          </cell>
          <cell r="AJ68">
            <v>447.51</v>
          </cell>
          <cell r="AK68">
            <v>14</v>
          </cell>
          <cell r="AL68" t="str">
            <v/>
          </cell>
          <cell r="AM68">
            <v>84.5</v>
          </cell>
          <cell r="AN68">
            <v>169</v>
          </cell>
          <cell r="AO68" t="str">
            <v/>
          </cell>
          <cell r="AP68" t="str">
            <v/>
          </cell>
          <cell r="AQ68" t="str">
            <v>补肾益寿胶囊</v>
          </cell>
          <cell r="AR68">
            <v>68.5</v>
          </cell>
          <cell r="AS68">
            <v>103</v>
          </cell>
          <cell r="AT68">
            <v>1470</v>
          </cell>
        </row>
        <row r="69">
          <cell r="B69">
            <v>737</v>
          </cell>
          <cell r="C69" t="str">
            <v>丹参+通脉</v>
          </cell>
          <cell r="D69">
            <v>17</v>
          </cell>
          <cell r="E69">
            <v>22</v>
          </cell>
          <cell r="F69">
            <v>319.21</v>
          </cell>
          <cell r="G69">
            <v>9</v>
          </cell>
          <cell r="H69" t="str">
            <v>复方氨酚溴敏胶囊</v>
          </cell>
          <cell r="I69">
            <v>35</v>
          </cell>
          <cell r="J69">
            <v>40</v>
          </cell>
          <cell r="K69">
            <v>1602.44</v>
          </cell>
          <cell r="L69">
            <v>57</v>
          </cell>
          <cell r="M69" t="str">
            <v>风寒咳嗽颗粒</v>
          </cell>
          <cell r="N69">
            <v>76</v>
          </cell>
          <cell r="O69">
            <v>86</v>
          </cell>
          <cell r="P69">
            <v>81.5</v>
          </cell>
          <cell r="Q69">
            <v>4</v>
          </cell>
          <cell r="R69" t="str">
            <v>感冒清热颗粒</v>
          </cell>
          <cell r="S69">
            <v>4</v>
          </cell>
          <cell r="T69">
            <v>5</v>
          </cell>
          <cell r="U69">
            <v>720.31</v>
          </cell>
          <cell r="V69">
            <v>33</v>
          </cell>
          <cell r="W69" t="str">
            <v>氨糖软骨素钙片</v>
          </cell>
          <cell r="X69">
            <v>6</v>
          </cell>
          <cell r="Y69">
            <v>9</v>
          </cell>
          <cell r="Z69">
            <v>396</v>
          </cell>
          <cell r="AA69">
            <v>2</v>
          </cell>
          <cell r="AB69" t="str">
            <v/>
          </cell>
          <cell r="AC69">
            <v>6</v>
          </cell>
          <cell r="AD69">
            <v>9</v>
          </cell>
          <cell r="AE69" t="str">
            <v/>
          </cell>
          <cell r="AF69" t="str">
            <v/>
          </cell>
          <cell r="AG69" t="str">
            <v>六味地黄丸</v>
          </cell>
          <cell r="AH69">
            <v>198</v>
          </cell>
          <cell r="AI69">
            <v>297</v>
          </cell>
          <cell r="AJ69">
            <v>414.06</v>
          </cell>
          <cell r="AK69">
            <v>18</v>
          </cell>
          <cell r="AL69" t="str">
            <v>五子衍宗丸</v>
          </cell>
          <cell r="AM69">
            <v>86</v>
          </cell>
          <cell r="AN69">
            <v>172</v>
          </cell>
          <cell r="AO69">
            <v>594.01</v>
          </cell>
          <cell r="AP69">
            <v>4</v>
          </cell>
          <cell r="AQ69" t="str">
            <v>补肾益寿胶囊</v>
          </cell>
          <cell r="AR69">
            <v>306</v>
          </cell>
          <cell r="AS69">
            <v>428</v>
          </cell>
          <cell r="AT69">
            <v>977</v>
          </cell>
        </row>
        <row r="70">
          <cell r="B70">
            <v>738</v>
          </cell>
          <cell r="C70" t="str">
            <v>丹参+通脉</v>
          </cell>
          <cell r="D70">
            <v>6</v>
          </cell>
          <cell r="E70">
            <v>9</v>
          </cell>
          <cell r="F70">
            <v>474.8</v>
          </cell>
          <cell r="G70">
            <v>13</v>
          </cell>
          <cell r="H70" t="str">
            <v>复方氨酚溴敏胶囊</v>
          </cell>
          <cell r="I70">
            <v>28</v>
          </cell>
          <cell r="J70">
            <v>33</v>
          </cell>
          <cell r="K70">
            <v>373.42</v>
          </cell>
          <cell r="L70">
            <v>13</v>
          </cell>
          <cell r="M70" t="str">
            <v>风寒咳嗽颗粒</v>
          </cell>
          <cell r="N70">
            <v>48</v>
          </cell>
          <cell r="O70">
            <v>55</v>
          </cell>
          <cell r="P70">
            <v>42.5</v>
          </cell>
          <cell r="Q70">
            <v>2</v>
          </cell>
          <cell r="R70" t="str">
            <v>感冒清热颗粒</v>
          </cell>
          <cell r="S70">
            <v>1</v>
          </cell>
          <cell r="T70">
            <v>1</v>
          </cell>
          <cell r="U70">
            <v>622.53</v>
          </cell>
          <cell r="V70">
            <v>30</v>
          </cell>
          <cell r="W70" t="str">
            <v>氨糖软骨素钙片</v>
          </cell>
          <cell r="X70">
            <v>1</v>
          </cell>
          <cell r="Y70">
            <v>2</v>
          </cell>
          <cell r="Z70">
            <v>198.01</v>
          </cell>
          <cell r="AA70">
            <v>2</v>
          </cell>
          <cell r="AB70" t="str">
            <v/>
          </cell>
          <cell r="AC70">
            <v>6</v>
          </cell>
          <cell r="AD70">
            <v>9</v>
          </cell>
          <cell r="AE70" t="str">
            <v/>
          </cell>
          <cell r="AF70" t="str">
            <v/>
          </cell>
          <cell r="AG70" t="str">
            <v>六味地黄丸</v>
          </cell>
          <cell r="AH70">
            <v>100</v>
          </cell>
          <cell r="AI70">
            <v>150</v>
          </cell>
          <cell r="AJ70">
            <v>593.52</v>
          </cell>
          <cell r="AK70">
            <v>21</v>
          </cell>
          <cell r="AL70" t="str">
            <v/>
          </cell>
          <cell r="AM70">
            <v>84.5</v>
          </cell>
          <cell r="AN70">
            <v>169</v>
          </cell>
          <cell r="AO70" t="str">
            <v/>
          </cell>
          <cell r="AP70" t="str">
            <v/>
          </cell>
          <cell r="AQ70" t="str">
            <v>补肾益寿胶囊</v>
          </cell>
          <cell r="AR70">
            <v>543.5</v>
          </cell>
          <cell r="AS70">
            <v>679</v>
          </cell>
          <cell r="AT70">
            <v>1470</v>
          </cell>
        </row>
        <row r="71">
          <cell r="B71">
            <v>740</v>
          </cell>
          <cell r="C71" t="str">
            <v>丹参+通脉</v>
          </cell>
          <cell r="D71">
            <v>6</v>
          </cell>
          <cell r="E71">
            <v>9</v>
          </cell>
          <cell r="F71">
            <v>309.7</v>
          </cell>
          <cell r="G71">
            <v>8</v>
          </cell>
          <cell r="H71" t="str">
            <v>复方氨酚溴敏胶囊</v>
          </cell>
          <cell r="I71">
            <v>31</v>
          </cell>
          <cell r="J71">
            <v>35</v>
          </cell>
          <cell r="K71">
            <v>604.06</v>
          </cell>
          <cell r="L71">
            <v>21</v>
          </cell>
          <cell r="M71" t="str">
            <v>风寒咳嗽颗粒</v>
          </cell>
          <cell r="N71">
            <v>31</v>
          </cell>
          <cell r="O71">
            <v>35</v>
          </cell>
          <cell r="P71">
            <v>22</v>
          </cell>
          <cell r="Q71">
            <v>1</v>
          </cell>
          <cell r="R71" t="str">
            <v>感冒清热颗粒</v>
          </cell>
          <cell r="S71">
            <v>4</v>
          </cell>
          <cell r="T71">
            <v>5</v>
          </cell>
          <cell r="U71">
            <v>982.07</v>
          </cell>
          <cell r="V71">
            <v>46</v>
          </cell>
          <cell r="W71" t="str">
            <v>氨糖软骨素钙片</v>
          </cell>
          <cell r="X71">
            <v>1</v>
          </cell>
          <cell r="Y71">
            <v>2</v>
          </cell>
          <cell r="Z71">
            <v>396</v>
          </cell>
          <cell r="AA71">
            <v>2</v>
          </cell>
          <cell r="AB71" t="str">
            <v>还少丹</v>
          </cell>
          <cell r="AC71">
            <v>2</v>
          </cell>
          <cell r="AD71">
            <v>4</v>
          </cell>
          <cell r="AE71">
            <v>1499.21</v>
          </cell>
          <cell r="AF71">
            <v>15</v>
          </cell>
          <cell r="AG71" t="str">
            <v>六味地黄丸</v>
          </cell>
          <cell r="AH71">
            <v>198</v>
          </cell>
          <cell r="AI71">
            <v>297</v>
          </cell>
          <cell r="AJ71">
            <v>269.5</v>
          </cell>
          <cell r="AK71">
            <v>8</v>
          </cell>
          <cell r="AL71" t="str">
            <v>五子衍宗丸</v>
          </cell>
          <cell r="AM71">
            <v>1338.04</v>
          </cell>
          <cell r="AN71">
            <v>1538.7</v>
          </cell>
          <cell r="AO71">
            <v>168.3</v>
          </cell>
          <cell r="AP71">
            <v>1</v>
          </cell>
          <cell r="AQ71" t="str">
            <v>补肾益寿胶囊</v>
          </cell>
          <cell r="AR71">
            <v>756.5</v>
          </cell>
          <cell r="AS71">
            <v>946</v>
          </cell>
          <cell r="AT71">
            <v>2903</v>
          </cell>
        </row>
        <row r="72">
          <cell r="B72">
            <v>741</v>
          </cell>
          <cell r="C72" t="str">
            <v>丹参+通脉</v>
          </cell>
          <cell r="D72">
            <v>6</v>
          </cell>
          <cell r="E72">
            <v>9</v>
          </cell>
          <cell r="F72">
            <v>311.62</v>
          </cell>
          <cell r="G72">
            <v>10</v>
          </cell>
          <cell r="H72" t="str">
            <v>复方氨酚溴敏胶囊</v>
          </cell>
          <cell r="I72">
            <v>21</v>
          </cell>
          <cell r="J72">
            <v>23</v>
          </cell>
          <cell r="K72">
            <v>386</v>
          </cell>
          <cell r="L72">
            <v>15</v>
          </cell>
          <cell r="M72" t="str">
            <v>风寒咳嗽颗粒</v>
          </cell>
          <cell r="N72">
            <v>27</v>
          </cell>
          <cell r="O72">
            <v>29</v>
          </cell>
          <cell r="P72">
            <v>80.42</v>
          </cell>
          <cell r="Q72">
            <v>4</v>
          </cell>
          <cell r="R72" t="str">
            <v>感冒清热颗粒</v>
          </cell>
          <cell r="S72">
            <v>1</v>
          </cell>
          <cell r="T72">
            <v>1</v>
          </cell>
          <cell r="U72">
            <v>318.34</v>
          </cell>
          <cell r="V72">
            <v>15</v>
          </cell>
          <cell r="W72" t="str">
            <v/>
          </cell>
          <cell r="X72">
            <v>2</v>
          </cell>
          <cell r="Y72">
            <v>3</v>
          </cell>
          <cell r="Z72" t="str">
            <v/>
          </cell>
          <cell r="AA72" t="str">
            <v/>
          </cell>
          <cell r="AB72" t="str">
            <v/>
          </cell>
          <cell r="AC72">
            <v>2</v>
          </cell>
          <cell r="AD72">
            <v>4</v>
          </cell>
          <cell r="AE72" t="str">
            <v/>
          </cell>
          <cell r="AF72" t="str">
            <v/>
          </cell>
          <cell r="AG72" t="str">
            <v>六味地黄丸</v>
          </cell>
          <cell r="AH72">
            <v>100</v>
          </cell>
          <cell r="AI72">
            <v>150</v>
          </cell>
          <cell r="AJ72">
            <v>266.63</v>
          </cell>
          <cell r="AK72">
            <v>11</v>
          </cell>
          <cell r="AL72" t="str">
            <v/>
          </cell>
          <cell r="AM72">
            <v>84.5</v>
          </cell>
          <cell r="AN72">
            <v>169</v>
          </cell>
          <cell r="AO72" t="str">
            <v/>
          </cell>
          <cell r="AP72" t="str">
            <v/>
          </cell>
          <cell r="AQ72" t="str">
            <v>补肾益寿胶囊</v>
          </cell>
          <cell r="AR72">
            <v>385</v>
          </cell>
          <cell r="AS72">
            <v>539</v>
          </cell>
          <cell r="AT72">
            <v>570</v>
          </cell>
        </row>
        <row r="73">
          <cell r="B73">
            <v>742</v>
          </cell>
          <cell r="C73" t="str">
            <v>丹参+通脉</v>
          </cell>
          <cell r="D73">
            <v>27</v>
          </cell>
          <cell r="E73">
            <v>34</v>
          </cell>
          <cell r="F73">
            <v>826.52</v>
          </cell>
          <cell r="G73">
            <v>24</v>
          </cell>
          <cell r="H73" t="str">
            <v>复方氨酚溴敏胶囊</v>
          </cell>
          <cell r="I73">
            <v>55</v>
          </cell>
          <cell r="J73">
            <v>63</v>
          </cell>
          <cell r="K73">
            <v>1596.43</v>
          </cell>
          <cell r="L73">
            <v>55</v>
          </cell>
          <cell r="M73" t="str">
            <v>风寒咳嗽颗粒</v>
          </cell>
          <cell r="N73">
            <v>30</v>
          </cell>
          <cell r="O73">
            <v>33</v>
          </cell>
          <cell r="P73">
            <v>88.79</v>
          </cell>
          <cell r="Q73">
            <v>5</v>
          </cell>
          <cell r="R73" t="str">
            <v>感冒清热颗粒</v>
          </cell>
          <cell r="S73">
            <v>1</v>
          </cell>
          <cell r="T73">
            <v>1</v>
          </cell>
          <cell r="U73">
            <v>775.12</v>
          </cell>
          <cell r="V73">
            <v>33</v>
          </cell>
          <cell r="W73" t="str">
            <v>氨糖软骨素钙片</v>
          </cell>
          <cell r="X73">
            <v>1</v>
          </cell>
          <cell r="Y73">
            <v>2</v>
          </cell>
          <cell r="Z73">
            <v>198</v>
          </cell>
          <cell r="AA73">
            <v>1</v>
          </cell>
          <cell r="AB73" t="str">
            <v/>
          </cell>
          <cell r="AC73">
            <v>7</v>
          </cell>
          <cell r="AD73">
            <v>11</v>
          </cell>
          <cell r="AE73" t="str">
            <v/>
          </cell>
          <cell r="AF73" t="str">
            <v/>
          </cell>
          <cell r="AG73" t="str">
            <v>六味地黄丸</v>
          </cell>
          <cell r="AH73">
            <v>300</v>
          </cell>
          <cell r="AI73">
            <v>450</v>
          </cell>
          <cell r="AJ73">
            <v>210</v>
          </cell>
          <cell r="AK73">
            <v>6</v>
          </cell>
          <cell r="AL73" t="str">
            <v>五子衍宗丸</v>
          </cell>
          <cell r="AM73">
            <v>168</v>
          </cell>
          <cell r="AN73">
            <v>252</v>
          </cell>
          <cell r="AO73">
            <v>336.6</v>
          </cell>
          <cell r="AP73">
            <v>2</v>
          </cell>
          <cell r="AQ73" t="str">
            <v/>
          </cell>
          <cell r="AR73">
            <v>969.5</v>
          </cell>
          <cell r="AS73">
            <v>1212</v>
          </cell>
          <cell r="AT73" t="str">
            <v/>
          </cell>
        </row>
        <row r="74">
          <cell r="B74">
            <v>743</v>
          </cell>
          <cell r="C74" t="str">
            <v>丹参+通脉</v>
          </cell>
          <cell r="D74">
            <v>6</v>
          </cell>
          <cell r="E74">
            <v>9</v>
          </cell>
          <cell r="F74">
            <v>307.72</v>
          </cell>
          <cell r="G74">
            <v>10</v>
          </cell>
          <cell r="H74" t="str">
            <v>复方氨酚溴敏胶囊</v>
          </cell>
          <cell r="I74">
            <v>36</v>
          </cell>
          <cell r="J74">
            <v>41</v>
          </cell>
          <cell r="K74">
            <v>1098.27</v>
          </cell>
          <cell r="L74">
            <v>38</v>
          </cell>
          <cell r="M74" t="str">
            <v>风寒咳嗽颗粒</v>
          </cell>
          <cell r="N74">
            <v>27</v>
          </cell>
          <cell r="O74">
            <v>29</v>
          </cell>
          <cell r="P74">
            <v>38.39</v>
          </cell>
          <cell r="Q74">
            <v>2</v>
          </cell>
          <cell r="R74" t="str">
            <v>感冒清热颗粒</v>
          </cell>
          <cell r="S74">
            <v>3</v>
          </cell>
          <cell r="T74">
            <v>4</v>
          </cell>
          <cell r="U74">
            <v>1000.95</v>
          </cell>
          <cell r="V74">
            <v>44</v>
          </cell>
          <cell r="W74" t="str">
            <v>氨糖软骨素钙片</v>
          </cell>
          <cell r="X74">
            <v>1</v>
          </cell>
          <cell r="Y74">
            <v>2</v>
          </cell>
          <cell r="Z74">
            <v>198</v>
          </cell>
          <cell r="AA74">
            <v>1</v>
          </cell>
          <cell r="AB74" t="str">
            <v/>
          </cell>
          <cell r="AC74">
            <v>1</v>
          </cell>
          <cell r="AD74">
            <v>3</v>
          </cell>
          <cell r="AE74" t="str">
            <v/>
          </cell>
          <cell r="AF74" t="str">
            <v/>
          </cell>
          <cell r="AG74" t="str">
            <v>六味地黄丸</v>
          </cell>
          <cell r="AH74">
            <v>100</v>
          </cell>
          <cell r="AI74">
            <v>150</v>
          </cell>
          <cell r="AJ74">
            <v>659.01</v>
          </cell>
          <cell r="AK74">
            <v>22</v>
          </cell>
          <cell r="AL74" t="str">
            <v>五子衍宗丸</v>
          </cell>
          <cell r="AM74">
            <v>84.5</v>
          </cell>
          <cell r="AN74">
            <v>169</v>
          </cell>
          <cell r="AO74">
            <v>396.01</v>
          </cell>
          <cell r="AP74">
            <v>3</v>
          </cell>
          <cell r="AQ74" t="str">
            <v>补肾益寿胶囊</v>
          </cell>
          <cell r="AR74">
            <v>545</v>
          </cell>
          <cell r="AS74">
            <v>681</v>
          </cell>
          <cell r="AT74">
            <v>98</v>
          </cell>
        </row>
        <row r="75">
          <cell r="B75">
            <v>744</v>
          </cell>
          <cell r="C75" t="str">
            <v>丹参+通脉</v>
          </cell>
          <cell r="D75">
            <v>20</v>
          </cell>
          <cell r="E75">
            <v>27</v>
          </cell>
          <cell r="F75">
            <v>617.55</v>
          </cell>
          <cell r="G75">
            <v>21</v>
          </cell>
          <cell r="H75" t="str">
            <v>复方氨酚溴敏胶囊</v>
          </cell>
          <cell r="I75">
            <v>31</v>
          </cell>
          <cell r="J75">
            <v>35</v>
          </cell>
          <cell r="K75">
            <v>745.67</v>
          </cell>
          <cell r="L75">
            <v>26</v>
          </cell>
          <cell r="M75" t="str">
            <v>风寒咳嗽颗粒</v>
          </cell>
          <cell r="N75">
            <v>50</v>
          </cell>
          <cell r="O75">
            <v>57</v>
          </cell>
          <cell r="P75">
            <v>110.51</v>
          </cell>
          <cell r="Q75">
            <v>6</v>
          </cell>
          <cell r="R75" t="str">
            <v>感冒清热颗粒</v>
          </cell>
          <cell r="S75">
            <v>4</v>
          </cell>
          <cell r="T75">
            <v>5</v>
          </cell>
          <cell r="U75">
            <v>837.27</v>
          </cell>
          <cell r="V75">
            <v>37</v>
          </cell>
          <cell r="W75" t="str">
            <v>氨糖软骨素钙片</v>
          </cell>
          <cell r="X75">
            <v>1</v>
          </cell>
          <cell r="Y75">
            <v>2</v>
          </cell>
          <cell r="Z75" t="str">
            <v/>
          </cell>
          <cell r="AA75" t="str">
            <v/>
          </cell>
          <cell r="AB75" t="str">
            <v/>
          </cell>
          <cell r="AC75">
            <v>6</v>
          </cell>
          <cell r="AD75">
            <v>9</v>
          </cell>
          <cell r="AE75" t="str">
            <v/>
          </cell>
          <cell r="AF75" t="str">
            <v/>
          </cell>
          <cell r="AG75" t="str">
            <v>六味地黄丸</v>
          </cell>
          <cell r="AH75">
            <v>300</v>
          </cell>
          <cell r="AI75">
            <v>450</v>
          </cell>
          <cell r="AJ75">
            <v>660.53</v>
          </cell>
          <cell r="AK75">
            <v>24</v>
          </cell>
          <cell r="AL75" t="str">
            <v>五子衍宗丸</v>
          </cell>
          <cell r="AM75">
            <v>168</v>
          </cell>
          <cell r="AN75">
            <v>252</v>
          </cell>
          <cell r="AO75">
            <v>198</v>
          </cell>
          <cell r="AP75">
            <v>1</v>
          </cell>
          <cell r="AQ75" t="str">
            <v>补肾益寿胶囊</v>
          </cell>
          <cell r="AR75">
            <v>240.5</v>
          </cell>
          <cell r="AS75">
            <v>337</v>
          </cell>
          <cell r="AT75">
            <v>569</v>
          </cell>
        </row>
        <row r="76">
          <cell r="B76">
            <v>745</v>
          </cell>
          <cell r="C76" t="str">
            <v>丹参+通脉</v>
          </cell>
          <cell r="D76">
            <v>17</v>
          </cell>
          <cell r="E76">
            <v>22</v>
          </cell>
          <cell r="F76">
            <v>77.9</v>
          </cell>
          <cell r="G76">
            <v>2</v>
          </cell>
          <cell r="H76" t="str">
            <v>复方氨酚溴敏胶囊</v>
          </cell>
          <cell r="I76">
            <v>45</v>
          </cell>
          <cell r="J76">
            <v>52</v>
          </cell>
          <cell r="K76">
            <v>899.04</v>
          </cell>
          <cell r="L76">
            <v>35</v>
          </cell>
          <cell r="M76" t="str">
            <v>风寒咳嗽颗粒</v>
          </cell>
          <cell r="N76">
            <v>67</v>
          </cell>
          <cell r="O76">
            <v>78</v>
          </cell>
          <cell r="P76">
            <v>52.26</v>
          </cell>
          <cell r="Q76">
            <v>3</v>
          </cell>
          <cell r="R76" t="str">
            <v>感冒清热颗粒</v>
          </cell>
          <cell r="S76">
            <v>2</v>
          </cell>
          <cell r="T76">
            <v>3</v>
          </cell>
          <cell r="U76">
            <v>858.29</v>
          </cell>
          <cell r="V76">
            <v>45</v>
          </cell>
          <cell r="W76" t="str">
            <v>氨糖软骨素钙片</v>
          </cell>
          <cell r="X76">
            <v>1</v>
          </cell>
          <cell r="Y76">
            <v>2</v>
          </cell>
          <cell r="Z76">
            <v>198.01</v>
          </cell>
          <cell r="AA76">
            <v>2</v>
          </cell>
          <cell r="AB76" t="str">
            <v/>
          </cell>
          <cell r="AC76">
            <v>1</v>
          </cell>
          <cell r="AD76">
            <v>3</v>
          </cell>
          <cell r="AE76" t="str">
            <v/>
          </cell>
          <cell r="AF76" t="str">
            <v/>
          </cell>
          <cell r="AG76" t="str">
            <v>六味地黄丸</v>
          </cell>
          <cell r="AH76">
            <v>150</v>
          </cell>
          <cell r="AI76">
            <v>225</v>
          </cell>
          <cell r="AJ76">
            <v>272.5</v>
          </cell>
          <cell r="AK76">
            <v>8</v>
          </cell>
          <cell r="AL76" t="str">
            <v>五子衍宗丸</v>
          </cell>
          <cell r="AM76">
            <v>84.5</v>
          </cell>
          <cell r="AN76">
            <v>169</v>
          </cell>
          <cell r="AO76">
            <v>336.6</v>
          </cell>
          <cell r="AP76">
            <v>2</v>
          </cell>
          <cell r="AQ76" t="str">
            <v>补肾益寿胶囊</v>
          </cell>
          <cell r="AR76">
            <v>651.5</v>
          </cell>
          <cell r="AS76">
            <v>814</v>
          </cell>
          <cell r="AT76">
            <v>882.01</v>
          </cell>
        </row>
        <row r="77">
          <cell r="B77">
            <v>746</v>
          </cell>
          <cell r="C77" t="str">
            <v>丹参+通脉</v>
          </cell>
          <cell r="D77">
            <v>17</v>
          </cell>
          <cell r="E77">
            <v>22</v>
          </cell>
          <cell r="F77">
            <v>77.9</v>
          </cell>
          <cell r="G77">
            <v>2</v>
          </cell>
          <cell r="H77" t="str">
            <v>复方氨酚溴敏胶囊</v>
          </cell>
          <cell r="I77">
            <v>15</v>
          </cell>
          <cell r="J77">
            <v>17</v>
          </cell>
          <cell r="K77">
            <v>842.02</v>
          </cell>
          <cell r="L77">
            <v>29</v>
          </cell>
          <cell r="M77" t="str">
            <v>风寒咳嗽颗粒</v>
          </cell>
          <cell r="N77">
            <v>47</v>
          </cell>
          <cell r="O77">
            <v>53</v>
          </cell>
          <cell r="P77">
            <v>101.65</v>
          </cell>
          <cell r="Q77">
            <v>5</v>
          </cell>
          <cell r="R77" t="str">
            <v>感冒清热颗粒</v>
          </cell>
          <cell r="S77">
            <v>2</v>
          </cell>
          <cell r="T77">
            <v>3</v>
          </cell>
          <cell r="U77">
            <v>1025.28</v>
          </cell>
          <cell r="V77">
            <v>48</v>
          </cell>
          <cell r="W77" t="str">
            <v>氨糖软骨素钙片</v>
          </cell>
          <cell r="X77">
            <v>1</v>
          </cell>
          <cell r="Y77">
            <v>2</v>
          </cell>
          <cell r="Z77">
            <v>198</v>
          </cell>
          <cell r="AA77">
            <v>1</v>
          </cell>
          <cell r="AB77" t="str">
            <v/>
          </cell>
          <cell r="AC77">
            <v>1</v>
          </cell>
          <cell r="AD77">
            <v>3</v>
          </cell>
          <cell r="AE77" t="str">
            <v/>
          </cell>
          <cell r="AF77" t="str">
            <v/>
          </cell>
          <cell r="AG77" t="str">
            <v>六味地黄丸</v>
          </cell>
          <cell r="AH77">
            <v>150</v>
          </cell>
          <cell r="AI77">
            <v>225</v>
          </cell>
          <cell r="AJ77">
            <v>304.5</v>
          </cell>
          <cell r="AK77">
            <v>9</v>
          </cell>
          <cell r="AL77" t="str">
            <v/>
          </cell>
          <cell r="AM77">
            <v>84.5</v>
          </cell>
          <cell r="AN77">
            <v>169</v>
          </cell>
          <cell r="AO77" t="str">
            <v/>
          </cell>
          <cell r="AP77" t="str">
            <v/>
          </cell>
          <cell r="AQ77" t="str">
            <v>补肾益寿胶囊</v>
          </cell>
          <cell r="AR77">
            <v>922.12</v>
          </cell>
          <cell r="AS77">
            <v>1153</v>
          </cell>
          <cell r="AT77">
            <v>240</v>
          </cell>
        </row>
        <row r="78">
          <cell r="B78">
            <v>747</v>
          </cell>
          <cell r="C78" t="str">
            <v>丹参+通脉</v>
          </cell>
          <cell r="D78">
            <v>6</v>
          </cell>
          <cell r="E78">
            <v>9</v>
          </cell>
          <cell r="F78">
            <v>111.72</v>
          </cell>
          <cell r="G78">
            <v>3</v>
          </cell>
          <cell r="H78" t="str">
            <v>复方氨酚溴敏胶囊</v>
          </cell>
          <cell r="I78">
            <v>10</v>
          </cell>
          <cell r="J78">
            <v>10</v>
          </cell>
          <cell r="K78">
            <v>283.23</v>
          </cell>
          <cell r="L78">
            <v>10</v>
          </cell>
          <cell r="M78" t="str">
            <v>风寒咳嗽颗粒</v>
          </cell>
          <cell r="N78">
            <v>27</v>
          </cell>
          <cell r="O78">
            <v>29</v>
          </cell>
          <cell r="P78">
            <v>20.5</v>
          </cell>
          <cell r="Q78">
            <v>1</v>
          </cell>
          <cell r="R78" t="str">
            <v>感冒清热颗粒</v>
          </cell>
          <cell r="S78">
            <v>1</v>
          </cell>
          <cell r="T78">
            <v>1</v>
          </cell>
          <cell r="U78">
            <v>171.05</v>
          </cell>
          <cell r="V78">
            <v>8</v>
          </cell>
          <cell r="W78" t="str">
            <v>氨糖软骨素钙片</v>
          </cell>
          <cell r="X78">
            <v>2</v>
          </cell>
          <cell r="Y78">
            <v>3</v>
          </cell>
          <cell r="Z78">
            <v>198</v>
          </cell>
          <cell r="AA78">
            <v>1</v>
          </cell>
          <cell r="AB78" t="str">
            <v/>
          </cell>
          <cell r="AC78">
            <v>10</v>
          </cell>
          <cell r="AD78">
            <v>15</v>
          </cell>
          <cell r="AE78" t="str">
            <v/>
          </cell>
          <cell r="AF78" t="str">
            <v/>
          </cell>
          <cell r="AG78" t="str">
            <v>六味地黄丸</v>
          </cell>
          <cell r="AH78">
            <v>910.5</v>
          </cell>
          <cell r="AI78">
            <v>1274.7</v>
          </cell>
          <cell r="AJ78">
            <v>573.13</v>
          </cell>
          <cell r="AK78">
            <v>17</v>
          </cell>
          <cell r="AL78" t="str">
            <v>五子衍宗丸</v>
          </cell>
          <cell r="AM78">
            <v>84.5</v>
          </cell>
          <cell r="AN78">
            <v>169</v>
          </cell>
          <cell r="AO78">
            <v>930.31</v>
          </cell>
          <cell r="AP78">
            <v>6</v>
          </cell>
          <cell r="AQ78" t="str">
            <v>补肾益寿胶囊</v>
          </cell>
          <cell r="AR78">
            <v>508.5</v>
          </cell>
          <cell r="AS78">
            <v>636</v>
          </cell>
          <cell r="AT78">
            <v>1437</v>
          </cell>
        </row>
        <row r="79">
          <cell r="B79">
            <v>748</v>
          </cell>
          <cell r="C79" t="str">
            <v>丹参+通脉</v>
          </cell>
          <cell r="D79">
            <v>6</v>
          </cell>
          <cell r="E79">
            <v>9</v>
          </cell>
          <cell r="F79">
            <v>390.03</v>
          </cell>
          <cell r="G79">
            <v>11</v>
          </cell>
          <cell r="H79" t="str">
            <v>复方氨酚溴敏胶囊</v>
          </cell>
          <cell r="I79">
            <v>21</v>
          </cell>
          <cell r="J79">
            <v>24</v>
          </cell>
          <cell r="K79">
            <v>522.86</v>
          </cell>
          <cell r="L79">
            <v>19</v>
          </cell>
          <cell r="M79" t="str">
            <v>风寒咳嗽颗粒</v>
          </cell>
          <cell r="N79">
            <v>14</v>
          </cell>
          <cell r="O79">
            <v>13</v>
          </cell>
          <cell r="P79">
            <v>59.92</v>
          </cell>
          <cell r="Q79">
            <v>3</v>
          </cell>
          <cell r="R79" t="str">
            <v>感冒清热颗粒</v>
          </cell>
          <cell r="S79">
            <v>2</v>
          </cell>
          <cell r="T79">
            <v>3</v>
          </cell>
          <cell r="U79">
            <v>344.43</v>
          </cell>
          <cell r="V79">
            <v>16</v>
          </cell>
          <cell r="W79" t="str">
            <v>氨糖软骨素钙片</v>
          </cell>
          <cell r="X79">
            <v>1</v>
          </cell>
          <cell r="Y79">
            <v>2</v>
          </cell>
          <cell r="Z79" t="str">
            <v/>
          </cell>
          <cell r="AA79" t="str">
            <v/>
          </cell>
          <cell r="AB79" t="str">
            <v/>
          </cell>
          <cell r="AC79">
            <v>7</v>
          </cell>
          <cell r="AD79">
            <v>11</v>
          </cell>
          <cell r="AE79" t="str">
            <v/>
          </cell>
          <cell r="AF79" t="str">
            <v/>
          </cell>
          <cell r="AG79" t="str">
            <v>六味地黄丸</v>
          </cell>
          <cell r="AH79">
            <v>264</v>
          </cell>
          <cell r="AI79">
            <v>396</v>
          </cell>
          <cell r="AJ79">
            <v>397.29</v>
          </cell>
          <cell r="AK79">
            <v>14</v>
          </cell>
          <cell r="AL79" t="str">
            <v>五子衍宗丸</v>
          </cell>
          <cell r="AM79">
            <v>169</v>
          </cell>
          <cell r="AN79">
            <v>253.5</v>
          </cell>
          <cell r="AO79">
            <v>198</v>
          </cell>
          <cell r="AP79">
            <v>1</v>
          </cell>
          <cell r="AQ79" t="str">
            <v>补肾益寿胶囊</v>
          </cell>
          <cell r="AR79">
            <v>983.54</v>
          </cell>
          <cell r="AS79">
            <v>1229</v>
          </cell>
          <cell r="AT79">
            <v>396.93</v>
          </cell>
        </row>
        <row r="80">
          <cell r="B80">
            <v>750</v>
          </cell>
          <cell r="C80" t="str">
            <v>丹参+通脉</v>
          </cell>
          <cell r="D80">
            <v>27</v>
          </cell>
          <cell r="E80">
            <v>35</v>
          </cell>
          <cell r="F80">
            <v>478.91</v>
          </cell>
          <cell r="G80">
            <v>15</v>
          </cell>
          <cell r="H80" t="str">
            <v>复方氨酚溴敏胶囊</v>
          </cell>
          <cell r="I80">
            <v>78</v>
          </cell>
          <cell r="J80">
            <v>85</v>
          </cell>
          <cell r="K80">
            <v>4779.01</v>
          </cell>
          <cell r="L80">
            <v>168</v>
          </cell>
          <cell r="M80" t="str">
            <v>风寒咳嗽颗粒</v>
          </cell>
          <cell r="N80">
            <v>84</v>
          </cell>
          <cell r="O80">
            <v>96</v>
          </cell>
          <cell r="P80">
            <v>483.42</v>
          </cell>
          <cell r="Q80">
            <v>23</v>
          </cell>
          <cell r="R80" t="str">
            <v>感冒清热颗粒</v>
          </cell>
          <cell r="S80">
            <v>16</v>
          </cell>
          <cell r="T80">
            <v>20</v>
          </cell>
          <cell r="U80">
            <v>2311.88</v>
          </cell>
          <cell r="V80">
            <v>106</v>
          </cell>
          <cell r="W80" t="str">
            <v>氨糖软骨素钙片</v>
          </cell>
          <cell r="X80">
            <v>5</v>
          </cell>
          <cell r="Y80">
            <v>7</v>
          </cell>
          <cell r="Z80">
            <v>198</v>
          </cell>
          <cell r="AA80">
            <v>1</v>
          </cell>
          <cell r="AB80" t="str">
            <v>还少丹</v>
          </cell>
          <cell r="AC80">
            <v>24</v>
          </cell>
          <cell r="AD80">
            <v>31</v>
          </cell>
          <cell r="AE80">
            <v>1317.52</v>
          </cell>
          <cell r="AF80">
            <v>13</v>
          </cell>
          <cell r="AG80" t="str">
            <v>六味地黄丸</v>
          </cell>
          <cell r="AH80">
            <v>630.3</v>
          </cell>
          <cell r="AI80">
            <v>882.42</v>
          </cell>
          <cell r="AJ80">
            <v>1147.52</v>
          </cell>
          <cell r="AK80">
            <v>39</v>
          </cell>
          <cell r="AL80" t="str">
            <v>五子衍宗丸</v>
          </cell>
          <cell r="AM80">
            <v>709.01</v>
          </cell>
          <cell r="AN80">
            <v>850.8</v>
          </cell>
          <cell r="AO80">
            <v>975.47</v>
          </cell>
          <cell r="AP80">
            <v>5</v>
          </cell>
          <cell r="AQ80" t="str">
            <v>补肾益寿胶囊</v>
          </cell>
          <cell r="AR80">
            <v>549.5</v>
          </cell>
          <cell r="AS80">
            <v>687</v>
          </cell>
          <cell r="AT80">
            <v>1140</v>
          </cell>
        </row>
        <row r="81">
          <cell r="B81">
            <v>752</v>
          </cell>
          <cell r="C81" t="str">
            <v>丹参+通脉</v>
          </cell>
          <cell r="D81">
            <v>6</v>
          </cell>
          <cell r="E81">
            <v>9</v>
          </cell>
          <cell r="F81">
            <v>195.7</v>
          </cell>
          <cell r="G81">
            <v>5</v>
          </cell>
          <cell r="H81" t="str">
            <v>复方氨酚溴敏胶囊</v>
          </cell>
          <cell r="I81">
            <v>9</v>
          </cell>
          <cell r="J81">
            <v>9</v>
          </cell>
          <cell r="K81">
            <v>204.92</v>
          </cell>
          <cell r="L81">
            <v>8</v>
          </cell>
          <cell r="M81" t="str">
            <v>风寒咳嗽颗粒</v>
          </cell>
          <cell r="N81">
            <v>16</v>
          </cell>
          <cell r="O81">
            <v>15</v>
          </cell>
          <cell r="P81">
            <v>39.42</v>
          </cell>
          <cell r="Q81">
            <v>2</v>
          </cell>
          <cell r="R81" t="str">
            <v>感冒清热颗粒</v>
          </cell>
          <cell r="S81">
            <v>1</v>
          </cell>
          <cell r="T81">
            <v>1</v>
          </cell>
          <cell r="U81">
            <v>299.95</v>
          </cell>
          <cell r="V81">
            <v>15</v>
          </cell>
          <cell r="W81" t="str">
            <v>氨糖软骨素钙片</v>
          </cell>
          <cell r="X81">
            <v>1</v>
          </cell>
          <cell r="Y81">
            <v>2</v>
          </cell>
          <cell r="Z81" t="str">
            <v/>
          </cell>
          <cell r="AA81" t="str">
            <v/>
          </cell>
          <cell r="AB81" t="str">
            <v>还少丹</v>
          </cell>
          <cell r="AC81">
            <v>4</v>
          </cell>
          <cell r="AD81">
            <v>6</v>
          </cell>
          <cell r="AE81">
            <v>866.62</v>
          </cell>
          <cell r="AF81">
            <v>8</v>
          </cell>
          <cell r="AG81" t="str">
            <v>六味地黄丸</v>
          </cell>
          <cell r="AH81">
            <v>53.35</v>
          </cell>
          <cell r="AI81">
            <v>80.03</v>
          </cell>
          <cell r="AJ81">
            <v>167.5</v>
          </cell>
          <cell r="AK81">
            <v>5</v>
          </cell>
          <cell r="AL81" t="str">
            <v>五子衍宗丸</v>
          </cell>
          <cell r="AM81">
            <v>84.5</v>
          </cell>
          <cell r="AN81">
            <v>169</v>
          </cell>
          <cell r="AO81">
            <v>198</v>
          </cell>
          <cell r="AP81">
            <v>1</v>
          </cell>
          <cell r="AQ81" t="str">
            <v>补肾益寿胶囊</v>
          </cell>
          <cell r="AR81">
            <v>167.5</v>
          </cell>
          <cell r="AS81">
            <v>235</v>
          </cell>
          <cell r="AT81">
            <v>143.2</v>
          </cell>
        </row>
        <row r="82">
          <cell r="B82">
            <v>753</v>
          </cell>
          <cell r="C82" t="str">
            <v/>
          </cell>
          <cell r="D82">
            <v>6</v>
          </cell>
          <cell r="E82">
            <v>9</v>
          </cell>
          <cell r="F82" t="str">
            <v/>
          </cell>
          <cell r="G82" t="str">
            <v/>
          </cell>
          <cell r="H82" t="str">
            <v>复方氨酚溴敏胶囊</v>
          </cell>
          <cell r="I82">
            <v>9</v>
          </cell>
          <cell r="J82">
            <v>9</v>
          </cell>
          <cell r="K82">
            <v>334.6</v>
          </cell>
          <cell r="L82">
            <v>13</v>
          </cell>
          <cell r="M82" t="str">
            <v>风寒咳嗽颗粒</v>
          </cell>
          <cell r="N82">
            <v>11</v>
          </cell>
          <cell r="O82">
            <v>9</v>
          </cell>
          <cell r="P82">
            <v>22</v>
          </cell>
          <cell r="Q82">
            <v>1</v>
          </cell>
          <cell r="R82" t="str">
            <v>感冒清热颗粒</v>
          </cell>
          <cell r="S82">
            <v>1</v>
          </cell>
          <cell r="T82">
            <v>1</v>
          </cell>
          <cell r="U82">
            <v>234.32</v>
          </cell>
          <cell r="V82">
            <v>12</v>
          </cell>
          <cell r="W82" t="str">
            <v/>
          </cell>
          <cell r="X82">
            <v>1</v>
          </cell>
          <cell r="Y82">
            <v>2</v>
          </cell>
          <cell r="Z82" t="str">
            <v/>
          </cell>
          <cell r="AA82" t="str">
            <v/>
          </cell>
          <cell r="AB82" t="str">
            <v/>
          </cell>
          <cell r="AC82">
            <v>1</v>
          </cell>
          <cell r="AD82">
            <v>3</v>
          </cell>
          <cell r="AE82" t="str">
            <v/>
          </cell>
          <cell r="AF82" t="str">
            <v/>
          </cell>
          <cell r="AG82" t="str">
            <v>六味地黄丸</v>
          </cell>
          <cell r="AH82">
            <v>234.3</v>
          </cell>
          <cell r="AI82">
            <v>351.45</v>
          </cell>
          <cell r="AJ82">
            <v>222.2</v>
          </cell>
          <cell r="AK82">
            <v>7</v>
          </cell>
          <cell r="AL82" t="str">
            <v>五子衍宗丸</v>
          </cell>
          <cell r="AM82">
            <v>84.5</v>
          </cell>
          <cell r="AN82">
            <v>169</v>
          </cell>
          <cell r="AO82">
            <v>168.3</v>
          </cell>
          <cell r="AP82">
            <v>1</v>
          </cell>
          <cell r="AQ82" t="str">
            <v/>
          </cell>
          <cell r="AR82">
            <v>385</v>
          </cell>
          <cell r="AS82">
            <v>539</v>
          </cell>
          <cell r="AT82" t="str">
            <v/>
          </cell>
        </row>
        <row r="83">
          <cell r="B83">
            <v>754</v>
          </cell>
          <cell r="C83" t="str">
            <v>丹参+通脉</v>
          </cell>
          <cell r="D83">
            <v>12</v>
          </cell>
          <cell r="E83">
            <v>15</v>
          </cell>
          <cell r="F83">
            <v>552.92</v>
          </cell>
          <cell r="G83">
            <v>16</v>
          </cell>
          <cell r="H83" t="str">
            <v>复方氨酚溴敏胶囊</v>
          </cell>
          <cell r="I83">
            <v>9</v>
          </cell>
          <cell r="J83">
            <v>9</v>
          </cell>
          <cell r="K83">
            <v>1134.52</v>
          </cell>
          <cell r="L83">
            <v>39</v>
          </cell>
          <cell r="M83" t="str">
            <v>风寒咳嗽颗粒</v>
          </cell>
          <cell r="N83">
            <v>20</v>
          </cell>
          <cell r="O83">
            <v>20</v>
          </cell>
          <cell r="P83">
            <v>86.5</v>
          </cell>
          <cell r="Q83">
            <v>4</v>
          </cell>
          <cell r="R83" t="str">
            <v>感冒清热颗粒</v>
          </cell>
          <cell r="S83">
            <v>1</v>
          </cell>
          <cell r="T83">
            <v>1</v>
          </cell>
          <cell r="U83">
            <v>1109.58</v>
          </cell>
          <cell r="V83">
            <v>49</v>
          </cell>
          <cell r="W83" t="str">
            <v>氨糖软骨素钙片</v>
          </cell>
          <cell r="X83">
            <v>1</v>
          </cell>
          <cell r="Y83">
            <v>2</v>
          </cell>
          <cell r="Z83" t="str">
            <v/>
          </cell>
          <cell r="AA83" t="str">
            <v/>
          </cell>
          <cell r="AB83" t="str">
            <v>还少丹</v>
          </cell>
          <cell r="AC83">
            <v>1</v>
          </cell>
          <cell r="AD83">
            <v>3</v>
          </cell>
          <cell r="AE83">
            <v>84.5</v>
          </cell>
          <cell r="AF83">
            <v>1</v>
          </cell>
          <cell r="AG83" t="str">
            <v>六味地黄丸</v>
          </cell>
          <cell r="AH83">
            <v>660</v>
          </cell>
          <cell r="AI83">
            <v>924</v>
          </cell>
          <cell r="AJ83">
            <v>202.5</v>
          </cell>
          <cell r="AK83">
            <v>6</v>
          </cell>
          <cell r="AL83" t="str">
            <v>五子衍宗丸</v>
          </cell>
          <cell r="AM83">
            <v>84.5</v>
          </cell>
          <cell r="AN83">
            <v>169</v>
          </cell>
          <cell r="AO83">
            <v>990</v>
          </cell>
          <cell r="AP83">
            <v>7</v>
          </cell>
          <cell r="AQ83" t="str">
            <v>补肾益寿胶囊</v>
          </cell>
          <cell r="AR83">
            <v>28.25</v>
          </cell>
          <cell r="AS83">
            <v>57</v>
          </cell>
          <cell r="AT83">
            <v>665</v>
          </cell>
        </row>
        <row r="84">
          <cell r="B84">
            <v>755</v>
          </cell>
          <cell r="C84" t="str">
            <v/>
          </cell>
          <cell r="D84">
            <v>6</v>
          </cell>
          <cell r="E84">
            <v>9</v>
          </cell>
          <cell r="F84" t="str">
            <v/>
          </cell>
          <cell r="G84" t="str">
            <v/>
          </cell>
          <cell r="H84" t="str">
            <v>复方氨酚溴敏胶囊</v>
          </cell>
          <cell r="I84">
            <v>9</v>
          </cell>
          <cell r="J84">
            <v>9</v>
          </cell>
          <cell r="K84">
            <v>369.4</v>
          </cell>
          <cell r="L84">
            <v>15</v>
          </cell>
          <cell r="M84" t="str">
            <v>风寒咳嗽颗粒</v>
          </cell>
          <cell r="N84">
            <v>11</v>
          </cell>
          <cell r="O84">
            <v>9</v>
          </cell>
          <cell r="P84">
            <v>34.84</v>
          </cell>
          <cell r="Q84">
            <v>2</v>
          </cell>
          <cell r="R84" t="str">
            <v>感冒清热颗粒</v>
          </cell>
          <cell r="S84">
            <v>1</v>
          </cell>
          <cell r="T84">
            <v>1</v>
          </cell>
          <cell r="U84">
            <v>162.22</v>
          </cell>
          <cell r="V84">
            <v>8</v>
          </cell>
          <cell r="W84" t="str">
            <v/>
          </cell>
          <cell r="X84">
            <v>1</v>
          </cell>
          <cell r="Y84">
            <v>2</v>
          </cell>
          <cell r="Z84" t="str">
            <v/>
          </cell>
          <cell r="AA84" t="str">
            <v/>
          </cell>
          <cell r="AB84" t="str">
            <v>还少丹</v>
          </cell>
          <cell r="AC84">
            <v>1</v>
          </cell>
          <cell r="AD84">
            <v>3</v>
          </cell>
          <cell r="AE84">
            <v>68</v>
          </cell>
          <cell r="AF84">
            <v>1</v>
          </cell>
          <cell r="AG84" t="str">
            <v>六味地黄丸</v>
          </cell>
          <cell r="AH84">
            <v>132</v>
          </cell>
          <cell r="AI84">
            <v>198</v>
          </cell>
          <cell r="AJ84">
            <v>102</v>
          </cell>
          <cell r="AK84">
            <v>3</v>
          </cell>
          <cell r="AL84" t="str">
            <v>五子衍宗丸</v>
          </cell>
          <cell r="AM84">
            <v>84.5</v>
          </cell>
          <cell r="AN84">
            <v>169</v>
          </cell>
          <cell r="AO84">
            <v>168.3</v>
          </cell>
          <cell r="AP84">
            <v>1</v>
          </cell>
          <cell r="AQ84" t="str">
            <v>补肾益寿胶囊</v>
          </cell>
          <cell r="AR84">
            <v>385</v>
          </cell>
          <cell r="AS84">
            <v>539</v>
          </cell>
          <cell r="AT84">
            <v>0</v>
          </cell>
        </row>
        <row r="85">
          <cell r="B85">
            <v>101453</v>
          </cell>
          <cell r="C85" t="str">
            <v>丹参+通脉</v>
          </cell>
          <cell r="D85">
            <v>6</v>
          </cell>
          <cell r="E85">
            <v>11</v>
          </cell>
          <cell r="F85">
            <v>798.06</v>
          </cell>
          <cell r="G85">
            <v>28</v>
          </cell>
          <cell r="H85" t="str">
            <v>复方氨酚溴敏胶囊</v>
          </cell>
          <cell r="I85">
            <v>15</v>
          </cell>
          <cell r="J85">
            <v>17</v>
          </cell>
          <cell r="K85">
            <v>1112.1</v>
          </cell>
          <cell r="L85">
            <v>42</v>
          </cell>
          <cell r="M85" t="str">
            <v>风寒咳嗽颗粒</v>
          </cell>
          <cell r="N85">
            <v>29</v>
          </cell>
          <cell r="O85">
            <v>32</v>
          </cell>
          <cell r="P85">
            <v>59.92</v>
          </cell>
          <cell r="Q85">
            <v>3</v>
          </cell>
          <cell r="R85" t="str">
            <v>感冒清热颗粒</v>
          </cell>
          <cell r="S85">
            <v>2</v>
          </cell>
          <cell r="T85">
            <v>3</v>
          </cell>
          <cell r="U85">
            <v>972.68</v>
          </cell>
          <cell r="V85">
            <v>48</v>
          </cell>
          <cell r="W85" t="str">
            <v>氨糖软骨素钙片</v>
          </cell>
          <cell r="X85">
            <v>1</v>
          </cell>
          <cell r="Y85">
            <v>2</v>
          </cell>
          <cell r="Z85">
            <v>396</v>
          </cell>
          <cell r="AA85">
            <v>2</v>
          </cell>
          <cell r="AB85" t="str">
            <v/>
          </cell>
          <cell r="AC85">
            <v>8</v>
          </cell>
          <cell r="AD85">
            <v>12</v>
          </cell>
          <cell r="AE85" t="str">
            <v/>
          </cell>
          <cell r="AF85" t="str">
            <v/>
          </cell>
          <cell r="AG85" t="str">
            <v>六味地黄丸</v>
          </cell>
          <cell r="AH85">
            <v>66</v>
          </cell>
          <cell r="AI85">
            <v>99</v>
          </cell>
          <cell r="AJ85">
            <v>721.55</v>
          </cell>
          <cell r="AK85">
            <v>27</v>
          </cell>
          <cell r="AL85" t="str">
            <v/>
          </cell>
          <cell r="AM85">
            <v>344.01</v>
          </cell>
          <cell r="AN85">
            <v>516</v>
          </cell>
          <cell r="AO85" t="str">
            <v/>
          </cell>
          <cell r="AP85" t="str">
            <v/>
          </cell>
          <cell r="AQ85" t="str">
            <v>补肾益寿胶囊</v>
          </cell>
          <cell r="AR85">
            <v>689</v>
          </cell>
          <cell r="AS85">
            <v>861</v>
          </cell>
          <cell r="AT85">
            <v>380</v>
          </cell>
        </row>
        <row r="86">
          <cell r="B86">
            <v>102478</v>
          </cell>
          <cell r="C86" t="str">
            <v>丹参+通脉</v>
          </cell>
          <cell r="D86">
            <v>6</v>
          </cell>
          <cell r="E86">
            <v>9</v>
          </cell>
          <cell r="F86">
            <v>157.6</v>
          </cell>
          <cell r="G86">
            <v>4</v>
          </cell>
          <cell r="H86" t="str">
            <v>复方氨酚溴敏胶囊</v>
          </cell>
          <cell r="I86">
            <v>9</v>
          </cell>
          <cell r="J86">
            <v>9</v>
          </cell>
          <cell r="K86">
            <v>297.75</v>
          </cell>
          <cell r="L86">
            <v>12</v>
          </cell>
          <cell r="M86" t="str">
            <v>风寒咳嗽颗粒</v>
          </cell>
          <cell r="N86">
            <v>16</v>
          </cell>
          <cell r="O86">
            <v>15</v>
          </cell>
          <cell r="P86">
            <v>30.75</v>
          </cell>
          <cell r="Q86">
            <v>2</v>
          </cell>
          <cell r="R86" t="str">
            <v>感冒清热颗粒</v>
          </cell>
          <cell r="S86">
            <v>1</v>
          </cell>
          <cell r="T86">
            <v>1</v>
          </cell>
          <cell r="U86">
            <v>273.36</v>
          </cell>
          <cell r="V86">
            <v>13</v>
          </cell>
          <cell r="W86" t="str">
            <v>氨糖软骨素钙片</v>
          </cell>
          <cell r="X86">
            <v>1</v>
          </cell>
          <cell r="Y86">
            <v>2</v>
          </cell>
          <cell r="Z86" t="str">
            <v/>
          </cell>
          <cell r="AA86" t="str">
            <v/>
          </cell>
          <cell r="AB86" t="str">
            <v/>
          </cell>
          <cell r="AC86">
            <v>1</v>
          </cell>
          <cell r="AD86">
            <v>3</v>
          </cell>
          <cell r="AE86" t="str">
            <v/>
          </cell>
          <cell r="AF86" t="str">
            <v/>
          </cell>
          <cell r="AG86" t="str">
            <v>六味地黄丸</v>
          </cell>
          <cell r="AH86">
            <v>100</v>
          </cell>
          <cell r="AI86">
            <v>150</v>
          </cell>
          <cell r="AJ86">
            <v>237.5</v>
          </cell>
          <cell r="AK86">
            <v>7</v>
          </cell>
          <cell r="AL86" t="str">
            <v>五子衍宗丸</v>
          </cell>
          <cell r="AM86">
            <v>84.5</v>
          </cell>
          <cell r="AN86">
            <v>169</v>
          </cell>
          <cell r="AO86">
            <v>693.01</v>
          </cell>
          <cell r="AP86">
            <v>5</v>
          </cell>
          <cell r="AQ86" t="str">
            <v>补肾益寿胶囊</v>
          </cell>
          <cell r="AR86">
            <v>204</v>
          </cell>
          <cell r="AS86">
            <v>286</v>
          </cell>
          <cell r="AT86">
            <v>285</v>
          </cell>
        </row>
        <row r="87">
          <cell r="B87">
            <v>102479</v>
          </cell>
          <cell r="C87" t="str">
            <v>丹参+通脉</v>
          </cell>
          <cell r="D87">
            <v>6</v>
          </cell>
          <cell r="E87">
            <v>11</v>
          </cell>
          <cell r="F87">
            <v>191.9</v>
          </cell>
          <cell r="G87">
            <v>5</v>
          </cell>
          <cell r="H87" t="str">
            <v>复方氨酚溴敏胶囊</v>
          </cell>
          <cell r="I87">
            <v>15</v>
          </cell>
          <cell r="J87">
            <v>17</v>
          </cell>
          <cell r="K87">
            <v>1924.06</v>
          </cell>
          <cell r="L87">
            <v>76</v>
          </cell>
          <cell r="M87" t="str">
            <v>风寒咳嗽颗粒</v>
          </cell>
          <cell r="N87">
            <v>29</v>
          </cell>
          <cell r="O87">
            <v>32</v>
          </cell>
          <cell r="P87">
            <v>91.68</v>
          </cell>
          <cell r="Q87">
            <v>5</v>
          </cell>
          <cell r="R87" t="str">
            <v>感冒清热颗粒</v>
          </cell>
          <cell r="S87">
            <v>2</v>
          </cell>
          <cell r="T87">
            <v>3</v>
          </cell>
          <cell r="U87">
            <v>1065.08</v>
          </cell>
          <cell r="V87">
            <v>53</v>
          </cell>
          <cell r="W87" t="str">
            <v>氨糖软骨素钙片</v>
          </cell>
          <cell r="X87">
            <v>1</v>
          </cell>
          <cell r="Y87">
            <v>2</v>
          </cell>
          <cell r="Z87" t="str">
            <v/>
          </cell>
          <cell r="AA87" t="str">
            <v/>
          </cell>
          <cell r="AB87" t="str">
            <v/>
          </cell>
          <cell r="AC87">
            <v>10</v>
          </cell>
          <cell r="AD87">
            <v>15</v>
          </cell>
          <cell r="AE87" t="str">
            <v/>
          </cell>
          <cell r="AF87" t="str">
            <v/>
          </cell>
          <cell r="AG87" t="str">
            <v>六味地黄丸</v>
          </cell>
          <cell r="AH87">
            <v>168.3</v>
          </cell>
          <cell r="AI87">
            <v>252.45</v>
          </cell>
          <cell r="AJ87">
            <v>341.01</v>
          </cell>
          <cell r="AK87">
            <v>11</v>
          </cell>
          <cell r="AL87" t="str">
            <v/>
          </cell>
          <cell r="AM87">
            <v>84.5</v>
          </cell>
          <cell r="AN87">
            <v>169</v>
          </cell>
          <cell r="AO87" t="str">
            <v/>
          </cell>
          <cell r="AP87" t="str">
            <v/>
          </cell>
          <cell r="AQ87" t="str">
            <v>补肾益寿胶囊</v>
          </cell>
          <cell r="AR87">
            <v>689</v>
          </cell>
          <cell r="AS87">
            <v>861</v>
          </cell>
          <cell r="AT87">
            <v>285</v>
          </cell>
        </row>
        <row r="88">
          <cell r="B88">
            <v>102564</v>
          </cell>
          <cell r="C88" t="str">
            <v>丹参+通脉</v>
          </cell>
          <cell r="D88">
            <v>6</v>
          </cell>
          <cell r="E88">
            <v>9</v>
          </cell>
          <cell r="F88">
            <v>319.21</v>
          </cell>
          <cell r="G88">
            <v>9</v>
          </cell>
          <cell r="H88" t="str">
            <v>复方氨酚溴敏胶囊</v>
          </cell>
          <cell r="I88">
            <v>9</v>
          </cell>
          <cell r="J88">
            <v>9</v>
          </cell>
          <cell r="K88">
            <v>425.28</v>
          </cell>
          <cell r="L88">
            <v>16</v>
          </cell>
          <cell r="M88" t="str">
            <v>风寒咳嗽颗粒</v>
          </cell>
          <cell r="N88">
            <v>16</v>
          </cell>
          <cell r="O88">
            <v>15</v>
          </cell>
          <cell r="P88">
            <v>22</v>
          </cell>
          <cell r="Q88">
            <v>1</v>
          </cell>
          <cell r="R88" t="str">
            <v>感冒清热颗粒</v>
          </cell>
          <cell r="S88">
            <v>1</v>
          </cell>
          <cell r="T88">
            <v>1</v>
          </cell>
          <cell r="U88">
            <v>488.58</v>
          </cell>
          <cell r="V88">
            <v>24</v>
          </cell>
          <cell r="W88" t="str">
            <v>氨糖软骨素钙片</v>
          </cell>
          <cell r="X88">
            <v>1</v>
          </cell>
          <cell r="Y88">
            <v>2</v>
          </cell>
          <cell r="Z88">
            <v>396.02</v>
          </cell>
          <cell r="AA88">
            <v>4</v>
          </cell>
          <cell r="AB88" t="str">
            <v>还少丹</v>
          </cell>
          <cell r="AC88">
            <v>2</v>
          </cell>
          <cell r="AD88">
            <v>4</v>
          </cell>
          <cell r="AE88">
            <v>360.01</v>
          </cell>
          <cell r="AF88">
            <v>3</v>
          </cell>
          <cell r="AG88" t="str">
            <v>六味地黄丸</v>
          </cell>
          <cell r="AH88">
            <v>100</v>
          </cell>
          <cell r="AI88">
            <v>150</v>
          </cell>
          <cell r="AJ88">
            <v>405.01</v>
          </cell>
          <cell r="AK88">
            <v>13</v>
          </cell>
          <cell r="AL88" t="str">
            <v/>
          </cell>
          <cell r="AM88">
            <v>355.01</v>
          </cell>
          <cell r="AN88">
            <v>532.5</v>
          </cell>
          <cell r="AO88" t="str">
            <v/>
          </cell>
          <cell r="AP88" t="str">
            <v/>
          </cell>
          <cell r="AQ88" t="str">
            <v/>
          </cell>
          <cell r="AR88">
            <v>476</v>
          </cell>
          <cell r="AS88">
            <v>666</v>
          </cell>
          <cell r="AT88" t="str">
            <v/>
          </cell>
        </row>
        <row r="89">
          <cell r="B89">
            <v>102565</v>
          </cell>
          <cell r="C89" t="str">
            <v>丹参+通脉</v>
          </cell>
          <cell r="D89">
            <v>6</v>
          </cell>
          <cell r="E89">
            <v>11</v>
          </cell>
          <cell r="F89">
            <v>190.01</v>
          </cell>
          <cell r="G89">
            <v>6</v>
          </cell>
          <cell r="H89" t="str">
            <v>复方氨酚溴敏胶囊</v>
          </cell>
          <cell r="I89">
            <v>15</v>
          </cell>
          <cell r="J89">
            <v>17</v>
          </cell>
          <cell r="K89">
            <v>1156.53</v>
          </cell>
          <cell r="L89">
            <v>40</v>
          </cell>
          <cell r="M89" t="str">
            <v>风寒咳嗽颗粒</v>
          </cell>
          <cell r="N89">
            <v>29</v>
          </cell>
          <cell r="O89">
            <v>32</v>
          </cell>
          <cell r="P89">
            <v>44</v>
          </cell>
          <cell r="Q89">
            <v>2</v>
          </cell>
          <cell r="R89" t="str">
            <v>感冒清热颗粒</v>
          </cell>
          <cell r="S89">
            <v>2</v>
          </cell>
          <cell r="T89">
            <v>3</v>
          </cell>
          <cell r="U89">
            <v>521.23</v>
          </cell>
          <cell r="V89">
            <v>23</v>
          </cell>
          <cell r="W89" t="str">
            <v>氨糖软骨素钙片</v>
          </cell>
          <cell r="X89">
            <v>1</v>
          </cell>
          <cell r="Y89">
            <v>2</v>
          </cell>
          <cell r="Z89" t="str">
            <v/>
          </cell>
          <cell r="AA89" t="str">
            <v/>
          </cell>
          <cell r="AB89" t="str">
            <v/>
          </cell>
          <cell r="AC89">
            <v>3</v>
          </cell>
          <cell r="AD89">
            <v>5</v>
          </cell>
          <cell r="AE89" t="str">
            <v/>
          </cell>
          <cell r="AF89" t="str">
            <v/>
          </cell>
          <cell r="AG89" t="str">
            <v>六味地黄丸</v>
          </cell>
          <cell r="AH89">
            <v>632.3</v>
          </cell>
          <cell r="AI89">
            <v>885.22</v>
          </cell>
          <cell r="AJ89">
            <v>414.01</v>
          </cell>
          <cell r="AK89">
            <v>14</v>
          </cell>
          <cell r="AL89" t="str">
            <v>五子衍宗丸</v>
          </cell>
          <cell r="AM89">
            <v>84.5</v>
          </cell>
          <cell r="AN89">
            <v>169</v>
          </cell>
          <cell r="AO89">
            <v>564.3</v>
          </cell>
          <cell r="AP89">
            <v>3</v>
          </cell>
          <cell r="AQ89" t="str">
            <v/>
          </cell>
          <cell r="AR89">
            <v>689</v>
          </cell>
          <cell r="AS89">
            <v>861</v>
          </cell>
          <cell r="AT89" t="str">
            <v/>
          </cell>
        </row>
        <row r="90">
          <cell r="B90">
            <v>102567</v>
          </cell>
          <cell r="C90" t="str">
            <v/>
          </cell>
          <cell r="D90">
            <v>6</v>
          </cell>
          <cell r="E90">
            <v>11</v>
          </cell>
          <cell r="F90" t="str">
            <v/>
          </cell>
          <cell r="G90" t="str">
            <v/>
          </cell>
          <cell r="H90" t="str">
            <v>复方氨酚溴敏胶囊</v>
          </cell>
          <cell r="I90">
            <v>15</v>
          </cell>
          <cell r="J90">
            <v>17</v>
          </cell>
          <cell r="K90">
            <v>221.67</v>
          </cell>
          <cell r="L90">
            <v>8</v>
          </cell>
          <cell r="M90" t="str">
            <v>风寒咳嗽颗粒</v>
          </cell>
          <cell r="N90">
            <v>29</v>
          </cell>
          <cell r="O90">
            <v>32</v>
          </cell>
          <cell r="P90">
            <v>22</v>
          </cell>
          <cell r="Q90">
            <v>1</v>
          </cell>
          <cell r="R90" t="str">
            <v>感冒清热颗粒</v>
          </cell>
          <cell r="S90">
            <v>2</v>
          </cell>
          <cell r="T90">
            <v>3</v>
          </cell>
          <cell r="U90">
            <v>392.57</v>
          </cell>
          <cell r="V90">
            <v>19</v>
          </cell>
          <cell r="W90" t="str">
            <v>氨糖软骨素钙片</v>
          </cell>
          <cell r="X90">
            <v>1</v>
          </cell>
          <cell r="Y90">
            <v>2</v>
          </cell>
          <cell r="Z90">
            <v>396.02</v>
          </cell>
          <cell r="AA90">
            <v>4</v>
          </cell>
          <cell r="AB90" t="str">
            <v/>
          </cell>
          <cell r="AC90">
            <v>3</v>
          </cell>
          <cell r="AD90">
            <v>5</v>
          </cell>
          <cell r="AE90" t="str">
            <v/>
          </cell>
          <cell r="AF90" t="str">
            <v/>
          </cell>
          <cell r="AG90" t="str">
            <v>六味地黄丸</v>
          </cell>
          <cell r="AH90">
            <v>564.3</v>
          </cell>
          <cell r="AI90">
            <v>790.02</v>
          </cell>
          <cell r="AJ90">
            <v>210.04</v>
          </cell>
          <cell r="AK90">
            <v>10</v>
          </cell>
          <cell r="AL90" t="str">
            <v>五子衍宗丸</v>
          </cell>
          <cell r="AM90">
            <v>84.5</v>
          </cell>
          <cell r="AN90">
            <v>169</v>
          </cell>
          <cell r="AO90">
            <v>168.3</v>
          </cell>
          <cell r="AP90">
            <v>1</v>
          </cell>
          <cell r="AQ90" t="str">
            <v>补肾益寿胶囊</v>
          </cell>
          <cell r="AR90">
            <v>689</v>
          </cell>
          <cell r="AS90">
            <v>861</v>
          </cell>
          <cell r="AT90">
            <v>963</v>
          </cell>
        </row>
        <row r="91">
          <cell r="B91">
            <v>102934</v>
          </cell>
          <cell r="C91" t="str">
            <v>丹参+通脉</v>
          </cell>
          <cell r="D91">
            <v>24</v>
          </cell>
          <cell r="E91">
            <v>32</v>
          </cell>
          <cell r="F91">
            <v>554.18</v>
          </cell>
          <cell r="G91">
            <v>17</v>
          </cell>
          <cell r="H91" t="str">
            <v>复方氨酚溴敏胶囊</v>
          </cell>
          <cell r="I91">
            <v>42</v>
          </cell>
          <cell r="J91">
            <v>49</v>
          </cell>
          <cell r="K91">
            <v>1533.1</v>
          </cell>
          <cell r="L91">
            <v>63</v>
          </cell>
          <cell r="M91" t="str">
            <v>风寒咳嗽颗粒</v>
          </cell>
          <cell r="N91">
            <v>30</v>
          </cell>
          <cell r="O91">
            <v>33</v>
          </cell>
          <cell r="P91">
            <v>80.91</v>
          </cell>
          <cell r="Q91">
            <v>5</v>
          </cell>
          <cell r="R91" t="str">
            <v>感冒清热颗粒</v>
          </cell>
          <cell r="S91">
            <v>2</v>
          </cell>
          <cell r="T91">
            <v>3</v>
          </cell>
          <cell r="U91">
            <v>901.81</v>
          </cell>
          <cell r="V91">
            <v>45</v>
          </cell>
          <cell r="W91" t="str">
            <v>氨糖软骨素钙片</v>
          </cell>
          <cell r="X91">
            <v>4</v>
          </cell>
          <cell r="Y91">
            <v>6</v>
          </cell>
          <cell r="Z91">
            <v>990.01</v>
          </cell>
          <cell r="AA91">
            <v>7</v>
          </cell>
          <cell r="AB91" t="str">
            <v>还少丹</v>
          </cell>
          <cell r="AC91">
            <v>18</v>
          </cell>
          <cell r="AD91">
            <v>23</v>
          </cell>
          <cell r="AE91">
            <v>350.01</v>
          </cell>
          <cell r="AF91">
            <v>3</v>
          </cell>
          <cell r="AG91" t="str">
            <v>六味地黄丸</v>
          </cell>
          <cell r="AH91">
            <v>300</v>
          </cell>
          <cell r="AI91">
            <v>450</v>
          </cell>
          <cell r="AJ91">
            <v>683.53</v>
          </cell>
          <cell r="AK91">
            <v>24</v>
          </cell>
          <cell r="AL91" t="str">
            <v/>
          </cell>
          <cell r="AM91">
            <v>168</v>
          </cell>
          <cell r="AN91">
            <v>252</v>
          </cell>
          <cell r="AO91" t="str">
            <v/>
          </cell>
          <cell r="AP91" t="str">
            <v/>
          </cell>
          <cell r="AQ91" t="str">
            <v>补肾益寿胶囊</v>
          </cell>
          <cell r="AR91">
            <v>830</v>
          </cell>
          <cell r="AS91">
            <v>980</v>
          </cell>
          <cell r="AT91">
            <v>1740</v>
          </cell>
        </row>
        <row r="92">
          <cell r="B92">
            <v>102935</v>
          </cell>
          <cell r="C92" t="str">
            <v>丹参+通脉</v>
          </cell>
          <cell r="D92">
            <v>6</v>
          </cell>
          <cell r="E92">
            <v>11</v>
          </cell>
          <cell r="F92">
            <v>740.26</v>
          </cell>
          <cell r="G92">
            <v>23</v>
          </cell>
          <cell r="H92" t="str">
            <v>复方氨酚溴敏胶囊</v>
          </cell>
          <cell r="I92">
            <v>15</v>
          </cell>
          <cell r="J92">
            <v>17</v>
          </cell>
          <cell r="K92">
            <v>931.4</v>
          </cell>
          <cell r="L92">
            <v>35</v>
          </cell>
          <cell r="M92" t="str">
            <v>风寒咳嗽颗粒</v>
          </cell>
          <cell r="N92">
            <v>29</v>
          </cell>
          <cell r="O92">
            <v>32</v>
          </cell>
          <cell r="P92">
            <v>113.68</v>
          </cell>
          <cell r="Q92">
            <v>6</v>
          </cell>
          <cell r="R92" t="str">
            <v>感冒清热颗粒</v>
          </cell>
          <cell r="S92">
            <v>2</v>
          </cell>
          <cell r="T92">
            <v>3</v>
          </cell>
          <cell r="U92">
            <v>815.28</v>
          </cell>
          <cell r="V92">
            <v>39</v>
          </cell>
          <cell r="W92" t="str">
            <v>氨糖软骨素钙片</v>
          </cell>
          <cell r="X92">
            <v>1</v>
          </cell>
          <cell r="Y92">
            <v>2</v>
          </cell>
          <cell r="Z92">
            <v>366.3</v>
          </cell>
          <cell r="AA92">
            <v>2</v>
          </cell>
          <cell r="AB92" t="str">
            <v/>
          </cell>
          <cell r="AC92">
            <v>4</v>
          </cell>
          <cell r="AD92">
            <v>6</v>
          </cell>
          <cell r="AE92" t="str">
            <v/>
          </cell>
          <cell r="AF92" t="str">
            <v/>
          </cell>
          <cell r="AG92" t="str">
            <v>六味地黄丸</v>
          </cell>
          <cell r="AH92">
            <v>68</v>
          </cell>
          <cell r="AI92">
            <v>102</v>
          </cell>
          <cell r="AJ92">
            <v>204.01</v>
          </cell>
          <cell r="AK92">
            <v>7</v>
          </cell>
          <cell r="AL92" t="str">
            <v/>
          </cell>
          <cell r="AM92">
            <v>84.5</v>
          </cell>
          <cell r="AN92">
            <v>169</v>
          </cell>
          <cell r="AO92" t="str">
            <v/>
          </cell>
          <cell r="AP92" t="str">
            <v/>
          </cell>
          <cell r="AQ92" t="str">
            <v>补肾益寿胶囊</v>
          </cell>
          <cell r="AR92">
            <v>689</v>
          </cell>
          <cell r="AS92">
            <v>861</v>
          </cell>
          <cell r="AT92">
            <v>475</v>
          </cell>
        </row>
        <row r="93">
          <cell r="B93">
            <v>103198</v>
          </cell>
          <cell r="C93" t="str">
            <v>丹参+通脉</v>
          </cell>
          <cell r="D93">
            <v>6</v>
          </cell>
          <cell r="E93">
            <v>11</v>
          </cell>
          <cell r="F93">
            <v>359.11</v>
          </cell>
          <cell r="G93">
            <v>10</v>
          </cell>
          <cell r="H93" t="str">
            <v>复方氨酚溴敏胶囊</v>
          </cell>
          <cell r="I93">
            <v>15</v>
          </cell>
          <cell r="J93">
            <v>17</v>
          </cell>
          <cell r="K93">
            <v>1111.5</v>
          </cell>
          <cell r="L93">
            <v>42</v>
          </cell>
          <cell r="M93" t="str">
            <v/>
          </cell>
          <cell r="N93">
            <v>29</v>
          </cell>
          <cell r="O93">
            <v>32</v>
          </cell>
          <cell r="P93" t="str">
            <v/>
          </cell>
          <cell r="Q93" t="str">
            <v/>
          </cell>
          <cell r="R93" t="str">
            <v>感冒清热颗粒</v>
          </cell>
          <cell r="S93">
            <v>2</v>
          </cell>
          <cell r="T93">
            <v>3</v>
          </cell>
          <cell r="U93">
            <v>472.54</v>
          </cell>
          <cell r="V93">
            <v>24</v>
          </cell>
          <cell r="W93" t="str">
            <v>氨糖软骨素钙片</v>
          </cell>
          <cell r="X93">
            <v>2</v>
          </cell>
          <cell r="Y93">
            <v>3</v>
          </cell>
          <cell r="Z93">
            <v>792</v>
          </cell>
          <cell r="AA93">
            <v>4</v>
          </cell>
          <cell r="AB93" t="str">
            <v>还少丹</v>
          </cell>
          <cell r="AC93">
            <v>5</v>
          </cell>
          <cell r="AD93">
            <v>8</v>
          </cell>
          <cell r="AE93">
            <v>702.52</v>
          </cell>
          <cell r="AF93">
            <v>8</v>
          </cell>
          <cell r="AG93" t="str">
            <v>六味地黄丸</v>
          </cell>
          <cell r="AH93">
            <v>150</v>
          </cell>
          <cell r="AI93">
            <v>225</v>
          </cell>
          <cell r="AJ93">
            <v>450.5</v>
          </cell>
          <cell r="AK93">
            <v>15</v>
          </cell>
          <cell r="AL93" t="str">
            <v/>
          </cell>
          <cell r="AM93">
            <v>1164.51</v>
          </cell>
          <cell r="AN93">
            <v>1339.2</v>
          </cell>
          <cell r="AO93" t="str">
            <v/>
          </cell>
          <cell r="AP93" t="str">
            <v/>
          </cell>
          <cell r="AQ93" t="str">
            <v>补肾益寿胶囊</v>
          </cell>
          <cell r="AR93">
            <v>689</v>
          </cell>
          <cell r="AS93">
            <v>861</v>
          </cell>
          <cell r="AT93">
            <v>294</v>
          </cell>
        </row>
        <row r="94">
          <cell r="B94">
            <v>103199</v>
          </cell>
          <cell r="C94" t="str">
            <v>丹参+通脉</v>
          </cell>
          <cell r="D94">
            <v>6</v>
          </cell>
          <cell r="E94">
            <v>11</v>
          </cell>
          <cell r="F94">
            <v>157.7</v>
          </cell>
          <cell r="G94">
            <v>4</v>
          </cell>
          <cell r="H94" t="str">
            <v>复方氨酚溴敏胶囊</v>
          </cell>
          <cell r="I94">
            <v>15</v>
          </cell>
          <cell r="J94">
            <v>17</v>
          </cell>
          <cell r="K94">
            <v>1139.3</v>
          </cell>
          <cell r="L94">
            <v>43</v>
          </cell>
          <cell r="M94" t="str">
            <v>风寒咳嗽颗粒</v>
          </cell>
          <cell r="N94">
            <v>29</v>
          </cell>
          <cell r="O94">
            <v>32</v>
          </cell>
          <cell r="P94">
            <v>118.26</v>
          </cell>
          <cell r="Q94">
            <v>6</v>
          </cell>
          <cell r="R94" t="str">
            <v>感冒清热颗粒</v>
          </cell>
          <cell r="S94">
            <v>2</v>
          </cell>
          <cell r="T94">
            <v>3</v>
          </cell>
          <cell r="U94">
            <v>1072.66</v>
          </cell>
          <cell r="V94">
            <v>52</v>
          </cell>
          <cell r="W94" t="str">
            <v>氨糖软骨素钙片</v>
          </cell>
          <cell r="X94">
            <v>1</v>
          </cell>
          <cell r="Y94">
            <v>2</v>
          </cell>
          <cell r="Z94" t="str">
            <v/>
          </cell>
          <cell r="AA94" t="str">
            <v/>
          </cell>
          <cell r="AB94" t="str">
            <v/>
          </cell>
          <cell r="AC94">
            <v>1</v>
          </cell>
          <cell r="AD94">
            <v>3</v>
          </cell>
          <cell r="AE94" t="str">
            <v/>
          </cell>
          <cell r="AF94" t="str">
            <v/>
          </cell>
          <cell r="AG94" t="str">
            <v>六味地黄丸</v>
          </cell>
          <cell r="AH94">
            <v>68</v>
          </cell>
          <cell r="AI94">
            <v>102</v>
          </cell>
          <cell r="AJ94">
            <v>379</v>
          </cell>
          <cell r="AK94">
            <v>12</v>
          </cell>
          <cell r="AL94" t="str">
            <v/>
          </cell>
          <cell r="AM94">
            <v>84.5</v>
          </cell>
          <cell r="AN94">
            <v>169</v>
          </cell>
          <cell r="AO94" t="str">
            <v/>
          </cell>
          <cell r="AP94" t="str">
            <v/>
          </cell>
          <cell r="AQ94" t="str">
            <v>补肾益寿胶囊</v>
          </cell>
          <cell r="AR94">
            <v>689</v>
          </cell>
          <cell r="AS94">
            <v>861</v>
          </cell>
          <cell r="AT94">
            <v>882.03</v>
          </cell>
        </row>
        <row r="95">
          <cell r="B95">
            <v>103639</v>
          </cell>
          <cell r="C95" t="str">
            <v>丹参+通脉</v>
          </cell>
          <cell r="D95">
            <v>6</v>
          </cell>
          <cell r="E95">
            <v>11</v>
          </cell>
          <cell r="F95">
            <v>331.81</v>
          </cell>
          <cell r="G95">
            <v>12</v>
          </cell>
          <cell r="H95" t="str">
            <v>复方氨酚溴敏胶囊</v>
          </cell>
          <cell r="I95">
            <v>15</v>
          </cell>
          <cell r="J95">
            <v>17</v>
          </cell>
          <cell r="K95">
            <v>1108.9</v>
          </cell>
          <cell r="L95">
            <v>41</v>
          </cell>
          <cell r="M95" t="str">
            <v>风寒咳嗽颗粒</v>
          </cell>
          <cell r="N95">
            <v>29</v>
          </cell>
          <cell r="O95">
            <v>32</v>
          </cell>
          <cell r="P95">
            <v>93.42</v>
          </cell>
          <cell r="Q95">
            <v>5</v>
          </cell>
          <cell r="R95" t="str">
            <v>感冒清热颗粒</v>
          </cell>
          <cell r="S95">
            <v>2</v>
          </cell>
          <cell r="T95">
            <v>3</v>
          </cell>
          <cell r="U95">
            <v>463.4</v>
          </cell>
          <cell r="V95">
            <v>22</v>
          </cell>
          <cell r="W95" t="str">
            <v>氨糖软骨素钙片</v>
          </cell>
          <cell r="X95">
            <v>1</v>
          </cell>
          <cell r="Y95">
            <v>2</v>
          </cell>
          <cell r="Z95" t="str">
            <v/>
          </cell>
          <cell r="AA95" t="str">
            <v/>
          </cell>
          <cell r="AB95" t="str">
            <v/>
          </cell>
          <cell r="AC95">
            <v>2</v>
          </cell>
          <cell r="AD95">
            <v>4</v>
          </cell>
          <cell r="AE95" t="str">
            <v/>
          </cell>
          <cell r="AF95" t="str">
            <v/>
          </cell>
          <cell r="AG95" t="str">
            <v>六味地黄丸</v>
          </cell>
          <cell r="AH95">
            <v>150</v>
          </cell>
          <cell r="AI95">
            <v>225</v>
          </cell>
          <cell r="AJ95">
            <v>132.8</v>
          </cell>
          <cell r="AK95">
            <v>4</v>
          </cell>
          <cell r="AL95" t="str">
            <v>五子衍宗丸</v>
          </cell>
          <cell r="AM95">
            <v>84.5</v>
          </cell>
          <cell r="AN95">
            <v>169</v>
          </cell>
          <cell r="AO95">
            <v>168.3</v>
          </cell>
          <cell r="AP95">
            <v>1</v>
          </cell>
          <cell r="AQ95" t="str">
            <v/>
          </cell>
          <cell r="AR95">
            <v>689</v>
          </cell>
          <cell r="AS95">
            <v>861</v>
          </cell>
          <cell r="AT95" t="str">
            <v/>
          </cell>
        </row>
      </sheetData>
      <sheetData sheetId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查询时间段分门店销售明细"/>
      <sheetName val="Sheet1"/>
      <sheetName val="Sheet2"/>
    </sheetNames>
    <sheetDataSet>
      <sheetData sheetId="0"/>
      <sheetData sheetId="1">
        <row r="1">
          <cell r="B1" t="str">
            <v>门店ID</v>
          </cell>
          <cell r="C1" t="str">
            <v>片区</v>
          </cell>
          <cell r="D1" t="str">
            <v>门店名称</v>
          </cell>
          <cell r="E1" t="str">
            <v>货品ID</v>
          </cell>
          <cell r="F1" t="str">
            <v>货品名</v>
          </cell>
          <cell r="G1" t="str">
            <v>规格</v>
          </cell>
          <cell r="H1" t="str">
            <v>单位</v>
          </cell>
          <cell r="I1" t="str">
            <v>产地</v>
          </cell>
          <cell r="J1" t="str">
            <v>厂家ID</v>
          </cell>
          <cell r="K1" t="str">
            <v>小类ID</v>
          </cell>
          <cell r="L1" t="str">
            <v>小类名</v>
          </cell>
          <cell r="M1" t="str">
            <v>中类名</v>
          </cell>
          <cell r="N1" t="str">
            <v>大类名</v>
          </cell>
          <cell r="O1" t="str">
            <v>集团标志</v>
          </cell>
          <cell r="P1" t="str">
            <v>TABC标志</v>
          </cell>
          <cell r="Q1" t="str">
            <v>价格带标识id</v>
          </cell>
          <cell r="R1" t="str">
            <v>价格带标识</v>
          </cell>
          <cell r="S1" t="str">
            <v>竞销品标识id</v>
          </cell>
          <cell r="T1" t="str">
            <v>竞销品标识</v>
          </cell>
          <cell r="U1" t="str">
            <v>重点品种标识</v>
          </cell>
          <cell r="V1" t="str">
            <v>促销标识</v>
          </cell>
          <cell r="W1" t="str">
            <v>数量</v>
          </cell>
        </row>
        <row r="2">
          <cell r="B2">
            <v>359</v>
          </cell>
          <cell r="C2" t="str">
            <v>西北片区</v>
          </cell>
          <cell r="D2" t="str">
            <v>四川太极枣子巷药店</v>
          </cell>
          <cell r="E2">
            <v>116987</v>
          </cell>
          <cell r="F2" t="str">
            <v>氨糖软骨素维生素D钙片</v>
          </cell>
          <cell r="G2" t="str">
            <v>102g（0.85gx120片）</v>
          </cell>
          <cell r="H2" t="str">
            <v>盒</v>
          </cell>
          <cell r="I2" t="str">
            <v>江苏艾兰得</v>
          </cell>
          <cell r="J2">
            <v>74878</v>
          </cell>
          <cell r="K2">
            <v>30205</v>
          </cell>
          <cell r="L2" t="str">
            <v>其他补充维生素类保健食品</v>
          </cell>
          <cell r="M2" t="str">
            <v>补充维生素类保健食品</v>
          </cell>
          <cell r="N2" t="str">
            <v>保健食品</v>
          </cell>
          <cell r="O2" t="str">
            <v/>
          </cell>
          <cell r="P2" t="str">
            <v>D</v>
          </cell>
          <cell r="Q2" t="str">
            <v/>
          </cell>
          <cell r="R2" t="str">
            <v/>
          </cell>
          <cell r="S2" t="str">
            <v/>
          </cell>
          <cell r="T2" t="str">
            <v/>
          </cell>
          <cell r="U2" t="str">
            <v/>
          </cell>
          <cell r="V2" t="str">
            <v/>
          </cell>
          <cell r="W2">
            <v>7</v>
          </cell>
        </row>
        <row r="3">
          <cell r="B3">
            <v>581</v>
          </cell>
          <cell r="C3" t="str">
            <v>西北片区</v>
          </cell>
          <cell r="D3" t="str">
            <v>四川太极成华区二环路北四段药店（汇融名城）</v>
          </cell>
          <cell r="E3">
            <v>116987</v>
          </cell>
          <cell r="F3" t="str">
            <v>氨糖软骨素维生素D钙片</v>
          </cell>
          <cell r="G3" t="str">
            <v>102g（0.85gx120片）</v>
          </cell>
          <cell r="H3" t="str">
            <v>盒</v>
          </cell>
          <cell r="I3" t="str">
            <v>江苏艾兰得</v>
          </cell>
          <cell r="J3">
            <v>74878</v>
          </cell>
          <cell r="K3">
            <v>30205</v>
          </cell>
          <cell r="L3" t="str">
            <v>其他补充维生素类保健食品</v>
          </cell>
          <cell r="M3" t="str">
            <v>补充维生素类保健食品</v>
          </cell>
          <cell r="N3" t="str">
            <v>保健食品</v>
          </cell>
          <cell r="O3" t="str">
            <v/>
          </cell>
          <cell r="P3" t="str">
            <v>D</v>
          </cell>
          <cell r="Q3" t="str">
            <v/>
          </cell>
          <cell r="R3" t="str">
            <v/>
          </cell>
          <cell r="S3" t="str">
            <v/>
          </cell>
          <cell r="T3" t="str">
            <v/>
          </cell>
          <cell r="U3" t="str">
            <v/>
          </cell>
          <cell r="V3" t="str">
            <v/>
          </cell>
          <cell r="W3">
            <v>7</v>
          </cell>
        </row>
        <row r="4">
          <cell r="B4">
            <v>709</v>
          </cell>
          <cell r="C4" t="str">
            <v>西北片区</v>
          </cell>
          <cell r="D4" t="str">
            <v>四川太极新都区马超东路店</v>
          </cell>
          <cell r="E4">
            <v>116987</v>
          </cell>
          <cell r="F4" t="str">
            <v>氨糖软骨素维生素D钙片</v>
          </cell>
          <cell r="G4" t="str">
            <v>102g（0.85gx120片）</v>
          </cell>
          <cell r="H4" t="str">
            <v>盒</v>
          </cell>
          <cell r="I4" t="str">
            <v>江苏艾兰得</v>
          </cell>
          <cell r="J4">
            <v>74878</v>
          </cell>
          <cell r="K4">
            <v>30205</v>
          </cell>
          <cell r="L4" t="str">
            <v>其他补充维生素类保健食品</v>
          </cell>
          <cell r="M4" t="str">
            <v>补充维生素类保健食品</v>
          </cell>
          <cell r="N4" t="str">
            <v>保健食品</v>
          </cell>
          <cell r="O4" t="str">
            <v/>
          </cell>
          <cell r="P4" t="str">
            <v>D</v>
          </cell>
          <cell r="Q4" t="str">
            <v/>
          </cell>
          <cell r="R4" t="str">
            <v/>
          </cell>
          <cell r="S4" t="str">
            <v/>
          </cell>
          <cell r="T4" t="str">
            <v/>
          </cell>
          <cell r="U4" t="str">
            <v/>
          </cell>
          <cell r="V4" t="str">
            <v/>
          </cell>
          <cell r="W4">
            <v>6</v>
          </cell>
        </row>
        <row r="5">
          <cell r="B5">
            <v>341</v>
          </cell>
          <cell r="C5" t="str">
            <v>城郊一片区</v>
          </cell>
          <cell r="D5" t="str">
            <v>四川太极邛崃中心药店</v>
          </cell>
          <cell r="E5">
            <v>116987</v>
          </cell>
          <cell r="F5" t="str">
            <v>氨糖软骨素维生素D钙片</v>
          </cell>
          <cell r="G5" t="str">
            <v>102g（0.85gx120片）</v>
          </cell>
          <cell r="H5" t="str">
            <v>盒</v>
          </cell>
          <cell r="I5" t="str">
            <v>江苏艾兰得</v>
          </cell>
          <cell r="J5">
            <v>74878</v>
          </cell>
          <cell r="K5">
            <v>30205</v>
          </cell>
          <cell r="L5" t="str">
            <v>其他补充维生素类保健食品</v>
          </cell>
          <cell r="M5" t="str">
            <v>补充维生素类保健食品</v>
          </cell>
          <cell r="N5" t="str">
            <v>保健食品</v>
          </cell>
          <cell r="O5" t="str">
            <v/>
          </cell>
          <cell r="P5" t="str">
            <v>D</v>
          </cell>
          <cell r="Q5" t="str">
            <v/>
          </cell>
          <cell r="R5" t="str">
            <v/>
          </cell>
          <cell r="S5" t="str">
            <v/>
          </cell>
          <cell r="T5" t="str">
            <v/>
          </cell>
          <cell r="U5" t="str">
            <v/>
          </cell>
          <cell r="V5" t="str">
            <v/>
          </cell>
          <cell r="W5">
            <v>9</v>
          </cell>
        </row>
        <row r="6">
          <cell r="B6">
            <v>102934</v>
          </cell>
          <cell r="C6" t="str">
            <v>西北片区</v>
          </cell>
          <cell r="D6" t="str">
            <v>四川太极大药房连锁有限公司金牛区银河北街药店</v>
          </cell>
          <cell r="E6">
            <v>116987</v>
          </cell>
          <cell r="F6" t="str">
            <v>氨糖软骨素维生素D钙片</v>
          </cell>
          <cell r="G6" t="str">
            <v>102g（0.85gx120片）</v>
          </cell>
          <cell r="H6" t="str">
            <v>盒</v>
          </cell>
          <cell r="I6" t="str">
            <v>江苏艾兰得</v>
          </cell>
          <cell r="J6">
            <v>74878</v>
          </cell>
          <cell r="K6">
            <v>30205</v>
          </cell>
          <cell r="L6" t="str">
            <v>其他补充维生素类保健食品</v>
          </cell>
          <cell r="M6" t="str">
            <v>补充维生素类保健食品</v>
          </cell>
          <cell r="N6" t="str">
            <v>保健食品</v>
          </cell>
          <cell r="O6" t="str">
            <v/>
          </cell>
          <cell r="P6" t="str">
            <v>D</v>
          </cell>
          <cell r="Q6" t="str">
            <v/>
          </cell>
          <cell r="R6" t="str">
            <v/>
          </cell>
          <cell r="S6" t="str">
            <v/>
          </cell>
          <cell r="T6" t="str">
            <v/>
          </cell>
          <cell r="U6" t="str">
            <v/>
          </cell>
          <cell r="V6" t="str">
            <v/>
          </cell>
          <cell r="W6">
            <v>7</v>
          </cell>
        </row>
        <row r="7">
          <cell r="B7">
            <v>385</v>
          </cell>
          <cell r="C7" t="str">
            <v>城郊一片区</v>
          </cell>
          <cell r="D7" t="str">
            <v>四川太极五津西路药店</v>
          </cell>
          <cell r="E7">
            <v>116987</v>
          </cell>
          <cell r="F7" t="str">
            <v>氨糖软骨素维生素D钙片</v>
          </cell>
          <cell r="G7" t="str">
            <v>102g（0.85gx120片）</v>
          </cell>
          <cell r="H7" t="str">
            <v>盒</v>
          </cell>
          <cell r="I7" t="str">
            <v>江苏艾兰得</v>
          </cell>
          <cell r="J7">
            <v>74878</v>
          </cell>
          <cell r="K7">
            <v>30205</v>
          </cell>
          <cell r="L7" t="str">
            <v>其他补充维生素类保健食品</v>
          </cell>
          <cell r="M7" t="str">
            <v>补充维生素类保健食品</v>
          </cell>
          <cell r="N7" t="str">
            <v>保健食品</v>
          </cell>
          <cell r="O7" t="str">
            <v/>
          </cell>
          <cell r="P7" t="str">
            <v>D</v>
          </cell>
          <cell r="Q7" t="str">
            <v/>
          </cell>
          <cell r="R7" t="str">
            <v/>
          </cell>
          <cell r="S7" t="str">
            <v/>
          </cell>
          <cell r="T7" t="str">
            <v/>
          </cell>
          <cell r="U7" t="str">
            <v/>
          </cell>
          <cell r="V7" t="str">
            <v/>
          </cell>
          <cell r="W7">
            <v>8</v>
          </cell>
        </row>
        <row r="8">
          <cell r="B8">
            <v>598</v>
          </cell>
          <cell r="C8" t="str">
            <v>东南片区</v>
          </cell>
          <cell r="D8" t="str">
            <v>四川太极锦江区水杉街药店</v>
          </cell>
          <cell r="E8">
            <v>116987</v>
          </cell>
          <cell r="F8" t="str">
            <v>氨糖软骨素维生素D钙片</v>
          </cell>
          <cell r="G8" t="str">
            <v>102g（0.85gx120片）</v>
          </cell>
          <cell r="H8" t="str">
            <v>盒</v>
          </cell>
          <cell r="I8" t="str">
            <v>江苏艾兰得</v>
          </cell>
          <cell r="J8">
            <v>74878</v>
          </cell>
          <cell r="K8">
            <v>30205</v>
          </cell>
          <cell r="L8" t="str">
            <v>其他补充维生素类保健食品</v>
          </cell>
          <cell r="M8" t="str">
            <v>补充维生素类保健食品</v>
          </cell>
          <cell r="N8" t="str">
            <v>保健食品</v>
          </cell>
          <cell r="O8" t="str">
            <v/>
          </cell>
          <cell r="P8" t="str">
            <v>D</v>
          </cell>
          <cell r="Q8" t="str">
            <v/>
          </cell>
          <cell r="R8" t="str">
            <v/>
          </cell>
          <cell r="S8" t="str">
            <v/>
          </cell>
          <cell r="T8" t="str">
            <v/>
          </cell>
          <cell r="U8" t="str">
            <v/>
          </cell>
          <cell r="V8" t="str">
            <v/>
          </cell>
          <cell r="W8">
            <v>6</v>
          </cell>
        </row>
        <row r="9">
          <cell r="B9">
            <v>103198</v>
          </cell>
          <cell r="C9" t="str">
            <v>西北片区</v>
          </cell>
          <cell r="D9" t="str">
            <v>四川太极大药房连锁有限公司青羊区贝森北路药店</v>
          </cell>
          <cell r="E9">
            <v>116987</v>
          </cell>
          <cell r="F9" t="str">
            <v>氨糖软骨素维生素D钙片</v>
          </cell>
          <cell r="G9" t="str">
            <v>102g（0.85gx120片）</v>
          </cell>
          <cell r="H9" t="str">
            <v>盒</v>
          </cell>
          <cell r="I9" t="str">
            <v>江苏艾兰得</v>
          </cell>
          <cell r="J9">
            <v>74878</v>
          </cell>
          <cell r="K9">
            <v>30205</v>
          </cell>
          <cell r="L9" t="str">
            <v>其他补充维生素类保健食品</v>
          </cell>
          <cell r="M9" t="str">
            <v>补充维生素类保健食品</v>
          </cell>
          <cell r="N9" t="str">
            <v>保健食品</v>
          </cell>
          <cell r="O9" t="str">
            <v/>
          </cell>
          <cell r="P9" t="str">
            <v>D</v>
          </cell>
          <cell r="Q9" t="str">
            <v/>
          </cell>
          <cell r="R9" t="str">
            <v/>
          </cell>
          <cell r="S9" t="str">
            <v/>
          </cell>
          <cell r="T9" t="str">
            <v/>
          </cell>
          <cell r="U9" t="str">
            <v/>
          </cell>
          <cell r="V9" t="str">
            <v/>
          </cell>
          <cell r="W9">
            <v>4</v>
          </cell>
        </row>
        <row r="10">
          <cell r="B10">
            <v>721</v>
          </cell>
          <cell r="C10" t="str">
            <v>城郊一片区</v>
          </cell>
          <cell r="D10" t="str">
            <v>四川太极邛崃市临邛镇洪川小区药店</v>
          </cell>
          <cell r="E10">
            <v>116987</v>
          </cell>
          <cell r="F10" t="str">
            <v>氨糖软骨素维生素D钙片</v>
          </cell>
          <cell r="G10" t="str">
            <v>102g（0.85gx120片）</v>
          </cell>
          <cell r="H10" t="str">
            <v>盒</v>
          </cell>
          <cell r="I10" t="str">
            <v>江苏艾兰得</v>
          </cell>
          <cell r="J10">
            <v>74878</v>
          </cell>
          <cell r="K10">
            <v>30205</v>
          </cell>
          <cell r="L10" t="str">
            <v>其他补充维生素类保健食品</v>
          </cell>
          <cell r="M10" t="str">
            <v>补充维生素类保健食品</v>
          </cell>
          <cell r="N10" t="str">
            <v>保健食品</v>
          </cell>
          <cell r="O10" t="str">
            <v/>
          </cell>
          <cell r="P10" t="str">
            <v>D</v>
          </cell>
          <cell r="Q10" t="str">
            <v/>
          </cell>
          <cell r="R10" t="str">
            <v/>
          </cell>
          <cell r="S10" t="str">
            <v/>
          </cell>
          <cell r="T10" t="str">
            <v/>
          </cell>
          <cell r="U10" t="str">
            <v/>
          </cell>
          <cell r="V10" t="str">
            <v/>
          </cell>
          <cell r="W10">
            <v>4</v>
          </cell>
        </row>
        <row r="11">
          <cell r="B11">
            <v>716</v>
          </cell>
          <cell r="C11" t="str">
            <v>城郊一片区</v>
          </cell>
          <cell r="D11" t="str">
            <v>四川太极大邑县沙渠镇方圆路药店</v>
          </cell>
          <cell r="E11">
            <v>116987</v>
          </cell>
          <cell r="F11" t="str">
            <v>氨糖软骨素维生素D钙片</v>
          </cell>
          <cell r="G11" t="str">
            <v>102g（0.85gx120片）</v>
          </cell>
          <cell r="H11" t="str">
            <v>盒</v>
          </cell>
          <cell r="I11" t="str">
            <v>江苏艾兰得</v>
          </cell>
          <cell r="J11">
            <v>74878</v>
          </cell>
          <cell r="K11">
            <v>30205</v>
          </cell>
          <cell r="L11" t="str">
            <v>其他补充维生素类保健食品</v>
          </cell>
          <cell r="M11" t="str">
            <v>补充维生素类保健食品</v>
          </cell>
          <cell r="N11" t="str">
            <v>保健食品</v>
          </cell>
          <cell r="O11" t="str">
            <v/>
          </cell>
          <cell r="P11" t="str">
            <v>D</v>
          </cell>
          <cell r="Q11" t="str">
            <v/>
          </cell>
          <cell r="R11" t="str">
            <v/>
          </cell>
          <cell r="S11" t="str">
            <v/>
          </cell>
          <cell r="T11" t="str">
            <v/>
          </cell>
          <cell r="U11" t="str">
            <v/>
          </cell>
          <cell r="V11" t="str">
            <v/>
          </cell>
          <cell r="W11">
            <v>5</v>
          </cell>
        </row>
        <row r="12">
          <cell r="B12">
            <v>514</v>
          </cell>
          <cell r="C12" t="str">
            <v>城郊一片区</v>
          </cell>
          <cell r="D12" t="str">
            <v>四川太极新津邓双镇岷江店</v>
          </cell>
          <cell r="E12">
            <v>116987</v>
          </cell>
          <cell r="F12" t="str">
            <v>氨糖软骨素维生素D钙片</v>
          </cell>
          <cell r="G12" t="str">
            <v>102g（0.85gx120片）</v>
          </cell>
          <cell r="H12" t="str">
            <v>盒</v>
          </cell>
          <cell r="I12" t="str">
            <v>江苏艾兰得</v>
          </cell>
          <cell r="J12">
            <v>74878</v>
          </cell>
          <cell r="K12">
            <v>30205</v>
          </cell>
          <cell r="L12" t="str">
            <v>其他补充维生素类保健食品</v>
          </cell>
          <cell r="M12" t="str">
            <v>补充维生素类保健食品</v>
          </cell>
          <cell r="N12" t="str">
            <v>保健食品</v>
          </cell>
          <cell r="O12" t="str">
            <v/>
          </cell>
          <cell r="P12" t="str">
            <v>D</v>
          </cell>
          <cell r="Q12" t="str">
            <v/>
          </cell>
          <cell r="R12" t="str">
            <v/>
          </cell>
          <cell r="S12" t="str">
            <v/>
          </cell>
          <cell r="T12" t="str">
            <v/>
          </cell>
          <cell r="U12" t="str">
            <v/>
          </cell>
          <cell r="V12" t="str">
            <v/>
          </cell>
          <cell r="W12">
            <v>6</v>
          </cell>
        </row>
        <row r="13">
          <cell r="B13">
            <v>573</v>
          </cell>
          <cell r="C13" t="str">
            <v>东南片区</v>
          </cell>
          <cell r="D13" t="str">
            <v>四川太极双流县西航港街道锦华路一段药店</v>
          </cell>
          <cell r="E13">
            <v>116987</v>
          </cell>
          <cell r="F13" t="str">
            <v>氨糖软骨素维生素D钙片</v>
          </cell>
          <cell r="G13" t="str">
            <v>102g（0.85gx120片）</v>
          </cell>
          <cell r="H13" t="str">
            <v>盒</v>
          </cell>
          <cell r="I13" t="str">
            <v>江苏艾兰得</v>
          </cell>
          <cell r="J13">
            <v>74878</v>
          </cell>
          <cell r="K13">
            <v>30205</v>
          </cell>
          <cell r="L13" t="str">
            <v>其他补充维生素类保健食品</v>
          </cell>
          <cell r="M13" t="str">
            <v>补充维生素类保健食品</v>
          </cell>
          <cell r="N13" t="str">
            <v>保健食品</v>
          </cell>
          <cell r="O13" t="str">
            <v/>
          </cell>
          <cell r="P13" t="str">
            <v>D</v>
          </cell>
          <cell r="Q13" t="str">
            <v/>
          </cell>
          <cell r="R13" t="str">
            <v/>
          </cell>
          <cell r="S13" t="str">
            <v/>
          </cell>
          <cell r="T13" t="str">
            <v/>
          </cell>
          <cell r="U13" t="str">
            <v/>
          </cell>
          <cell r="V13" t="str">
            <v/>
          </cell>
          <cell r="W13">
            <v>5</v>
          </cell>
        </row>
        <row r="14">
          <cell r="B14">
            <v>539</v>
          </cell>
          <cell r="C14" t="str">
            <v>城郊一片区</v>
          </cell>
          <cell r="D14" t="str">
            <v>四川太极大邑县晋原镇子龙路店</v>
          </cell>
          <cell r="E14">
            <v>116987</v>
          </cell>
          <cell r="F14" t="str">
            <v>氨糖软骨素维生素D钙片</v>
          </cell>
          <cell r="G14" t="str">
            <v>102g（0.85gx120片）</v>
          </cell>
          <cell r="H14" t="str">
            <v>盒</v>
          </cell>
          <cell r="I14" t="str">
            <v>江苏艾兰得</v>
          </cell>
          <cell r="J14">
            <v>74878</v>
          </cell>
          <cell r="K14">
            <v>30205</v>
          </cell>
          <cell r="L14" t="str">
            <v>其他补充维生素类保健食品</v>
          </cell>
          <cell r="M14" t="str">
            <v>补充维生素类保健食品</v>
          </cell>
          <cell r="N14" t="str">
            <v>保健食品</v>
          </cell>
          <cell r="O14" t="str">
            <v/>
          </cell>
          <cell r="P14" t="str">
            <v>D</v>
          </cell>
          <cell r="Q14" t="str">
            <v/>
          </cell>
          <cell r="R14" t="str">
            <v/>
          </cell>
          <cell r="S14" t="str">
            <v/>
          </cell>
          <cell r="T14" t="str">
            <v/>
          </cell>
          <cell r="U14" t="str">
            <v/>
          </cell>
          <cell r="V14" t="str">
            <v/>
          </cell>
          <cell r="W14">
            <v>5</v>
          </cell>
        </row>
        <row r="15">
          <cell r="B15">
            <v>339</v>
          </cell>
          <cell r="C15" t="str">
            <v>西北片区</v>
          </cell>
          <cell r="D15" t="str">
            <v>四川太极沙河源药店</v>
          </cell>
          <cell r="E15">
            <v>116987</v>
          </cell>
          <cell r="F15" t="str">
            <v>氨糖软骨素维生素D钙片</v>
          </cell>
          <cell r="G15" t="str">
            <v>102g（0.85gx120片）</v>
          </cell>
          <cell r="H15" t="str">
            <v>盒</v>
          </cell>
          <cell r="I15" t="str">
            <v>江苏艾兰得</v>
          </cell>
          <cell r="J15">
            <v>74878</v>
          </cell>
          <cell r="K15">
            <v>30205</v>
          </cell>
          <cell r="L15" t="str">
            <v>其他补充维生素类保健食品</v>
          </cell>
          <cell r="M15" t="str">
            <v>补充维生素类保健食品</v>
          </cell>
          <cell r="N15" t="str">
            <v>保健食品</v>
          </cell>
          <cell r="O15" t="str">
            <v/>
          </cell>
          <cell r="P15" t="str">
            <v>D</v>
          </cell>
          <cell r="Q15" t="str">
            <v/>
          </cell>
          <cell r="R15" t="str">
            <v/>
          </cell>
          <cell r="S15" t="str">
            <v/>
          </cell>
          <cell r="T15" t="str">
            <v/>
          </cell>
          <cell r="U15" t="str">
            <v/>
          </cell>
          <cell r="V15" t="str">
            <v/>
          </cell>
          <cell r="W15">
            <v>5</v>
          </cell>
        </row>
        <row r="16">
          <cell r="B16">
            <v>571</v>
          </cell>
          <cell r="C16" t="str">
            <v>东南片区</v>
          </cell>
          <cell r="D16" t="str">
            <v>四川太极高新区民丰大道西段药店</v>
          </cell>
          <cell r="E16">
            <v>116987</v>
          </cell>
          <cell r="F16" t="str">
            <v>氨糖软骨素维生素D钙片</v>
          </cell>
          <cell r="G16" t="str">
            <v>102g（0.85gx120片）</v>
          </cell>
          <cell r="H16" t="str">
            <v>盒</v>
          </cell>
          <cell r="I16" t="str">
            <v>江苏艾兰得</v>
          </cell>
          <cell r="J16">
            <v>74878</v>
          </cell>
          <cell r="K16">
            <v>30205</v>
          </cell>
          <cell r="L16" t="str">
            <v>其他补充维生素类保健食品</v>
          </cell>
          <cell r="M16" t="str">
            <v>补充维生素类保健食品</v>
          </cell>
          <cell r="N16" t="str">
            <v>保健食品</v>
          </cell>
          <cell r="O16" t="str">
            <v/>
          </cell>
          <cell r="P16" t="str">
            <v>D</v>
          </cell>
          <cell r="Q16" t="str">
            <v/>
          </cell>
          <cell r="R16" t="str">
            <v/>
          </cell>
          <cell r="S16" t="str">
            <v/>
          </cell>
          <cell r="T16" t="str">
            <v/>
          </cell>
          <cell r="U16" t="str">
            <v/>
          </cell>
          <cell r="V16" t="str">
            <v/>
          </cell>
          <cell r="W16">
            <v>4</v>
          </cell>
        </row>
        <row r="17">
          <cell r="B17">
            <v>399</v>
          </cell>
          <cell r="C17" t="str">
            <v>东南片区</v>
          </cell>
          <cell r="D17" t="str">
            <v>四川太极高新天久北巷药店</v>
          </cell>
          <cell r="E17">
            <v>116987</v>
          </cell>
          <cell r="F17" t="str">
            <v>氨糖软骨素维生素D钙片</v>
          </cell>
          <cell r="G17" t="str">
            <v>102g（0.85gx120片）</v>
          </cell>
          <cell r="H17" t="str">
            <v>盒</v>
          </cell>
          <cell r="I17" t="str">
            <v>江苏艾兰得</v>
          </cell>
          <cell r="J17">
            <v>74878</v>
          </cell>
          <cell r="K17">
            <v>30205</v>
          </cell>
          <cell r="L17" t="str">
            <v>其他补充维生素类保健食品</v>
          </cell>
          <cell r="M17" t="str">
            <v>补充维生素类保健食品</v>
          </cell>
          <cell r="N17" t="str">
            <v>保健食品</v>
          </cell>
          <cell r="O17" t="str">
            <v/>
          </cell>
          <cell r="P17" t="str">
            <v>D</v>
          </cell>
          <cell r="Q17" t="str">
            <v/>
          </cell>
          <cell r="R17" t="str">
            <v/>
          </cell>
          <cell r="S17" t="str">
            <v/>
          </cell>
          <cell r="T17" t="str">
            <v/>
          </cell>
          <cell r="U17" t="str">
            <v/>
          </cell>
          <cell r="V17" t="str">
            <v/>
          </cell>
          <cell r="W17">
            <v>4</v>
          </cell>
        </row>
        <row r="18">
          <cell r="B18">
            <v>546</v>
          </cell>
          <cell r="C18" t="str">
            <v>东南片区</v>
          </cell>
          <cell r="D18" t="str">
            <v>四川太极锦江区榕声路店</v>
          </cell>
          <cell r="E18">
            <v>116987</v>
          </cell>
          <cell r="F18" t="str">
            <v>氨糖软骨素维生素D钙片</v>
          </cell>
          <cell r="G18" t="str">
            <v>102g（0.85gx120片）</v>
          </cell>
          <cell r="H18" t="str">
            <v>盒</v>
          </cell>
          <cell r="I18" t="str">
            <v>江苏艾兰得</v>
          </cell>
          <cell r="J18">
            <v>74878</v>
          </cell>
          <cell r="K18">
            <v>30205</v>
          </cell>
          <cell r="L18" t="str">
            <v>其他补充维生素类保健食品</v>
          </cell>
          <cell r="M18" t="str">
            <v>补充维生素类保健食品</v>
          </cell>
          <cell r="N18" t="str">
            <v>保健食品</v>
          </cell>
          <cell r="O18" t="str">
            <v/>
          </cell>
          <cell r="P18" t="str">
            <v>D</v>
          </cell>
          <cell r="Q18" t="str">
            <v/>
          </cell>
          <cell r="R18" t="str">
            <v/>
          </cell>
          <cell r="S18" t="str">
            <v/>
          </cell>
          <cell r="T18" t="str">
            <v/>
          </cell>
          <cell r="U18" t="str">
            <v/>
          </cell>
          <cell r="V18" t="str">
            <v/>
          </cell>
          <cell r="W18">
            <v>3</v>
          </cell>
        </row>
        <row r="19">
          <cell r="B19">
            <v>355</v>
          </cell>
          <cell r="C19" t="str">
            <v>城中片区</v>
          </cell>
          <cell r="D19" t="str">
            <v>四川太极双林路药店</v>
          </cell>
          <cell r="E19">
            <v>116987</v>
          </cell>
          <cell r="F19" t="str">
            <v>氨糖软骨素维生素D钙片</v>
          </cell>
          <cell r="G19" t="str">
            <v>102g（0.85gx120片）</v>
          </cell>
          <cell r="H19" t="str">
            <v>盒</v>
          </cell>
          <cell r="I19" t="str">
            <v>江苏艾兰得</v>
          </cell>
          <cell r="J19">
            <v>74878</v>
          </cell>
          <cell r="K19">
            <v>30205</v>
          </cell>
          <cell r="L19" t="str">
            <v>其他补充维生素类保健食品</v>
          </cell>
          <cell r="M19" t="str">
            <v>补充维生素类保健食品</v>
          </cell>
          <cell r="N19" t="str">
            <v>保健食品</v>
          </cell>
          <cell r="O19" t="str">
            <v/>
          </cell>
          <cell r="P19" t="str">
            <v>D</v>
          </cell>
          <cell r="Q19" t="str">
            <v/>
          </cell>
          <cell r="R19" t="str">
            <v/>
          </cell>
          <cell r="S19" t="str">
            <v/>
          </cell>
          <cell r="T19" t="str">
            <v/>
          </cell>
          <cell r="U19" t="str">
            <v/>
          </cell>
          <cell r="V19" t="str">
            <v/>
          </cell>
          <cell r="W19">
            <v>3</v>
          </cell>
        </row>
        <row r="20">
          <cell r="B20">
            <v>349</v>
          </cell>
          <cell r="C20" t="str">
            <v>城中片区</v>
          </cell>
          <cell r="D20" t="str">
            <v>四川太极人民中路店</v>
          </cell>
          <cell r="E20">
            <v>116987</v>
          </cell>
          <cell r="F20" t="str">
            <v>氨糖软骨素维生素D钙片</v>
          </cell>
          <cell r="G20" t="str">
            <v>102g（0.85gx120片）</v>
          </cell>
          <cell r="H20" t="str">
            <v>盒</v>
          </cell>
          <cell r="I20" t="str">
            <v>江苏艾兰得</v>
          </cell>
          <cell r="J20">
            <v>74878</v>
          </cell>
          <cell r="K20">
            <v>30205</v>
          </cell>
          <cell r="L20" t="str">
            <v>其他补充维生素类保健食品</v>
          </cell>
          <cell r="M20" t="str">
            <v>补充维生素类保健食品</v>
          </cell>
          <cell r="N20" t="str">
            <v>保健食品</v>
          </cell>
          <cell r="O20" t="str">
            <v/>
          </cell>
          <cell r="P20" t="str">
            <v>D</v>
          </cell>
          <cell r="Q20" t="str">
            <v/>
          </cell>
          <cell r="R20" t="str">
            <v/>
          </cell>
          <cell r="S20" t="str">
            <v/>
          </cell>
          <cell r="T20" t="str">
            <v/>
          </cell>
          <cell r="U20" t="str">
            <v/>
          </cell>
          <cell r="V20" t="str">
            <v/>
          </cell>
          <cell r="W20">
            <v>3</v>
          </cell>
        </row>
        <row r="21">
          <cell r="B21">
            <v>56</v>
          </cell>
          <cell r="C21" t="str">
            <v>城郊二片区</v>
          </cell>
          <cell r="D21" t="str">
            <v>四川太极三江店</v>
          </cell>
          <cell r="E21">
            <v>116987</v>
          </cell>
          <cell r="F21" t="str">
            <v>氨糖软骨素维生素D钙片</v>
          </cell>
          <cell r="G21" t="str">
            <v>102g（0.85gx120片）</v>
          </cell>
          <cell r="H21" t="str">
            <v>盒</v>
          </cell>
          <cell r="I21" t="str">
            <v>江苏艾兰得</v>
          </cell>
          <cell r="J21">
            <v>74878</v>
          </cell>
          <cell r="K21">
            <v>30205</v>
          </cell>
          <cell r="L21" t="str">
            <v>其他补充维生素类保健食品</v>
          </cell>
          <cell r="M21" t="str">
            <v>补充维生素类保健食品</v>
          </cell>
          <cell r="N21" t="str">
            <v>保健食品</v>
          </cell>
          <cell r="O21" t="str">
            <v/>
          </cell>
          <cell r="P21" t="str">
            <v>D</v>
          </cell>
          <cell r="Q21" t="str">
            <v/>
          </cell>
          <cell r="R21" t="str">
            <v/>
          </cell>
          <cell r="S21" t="str">
            <v/>
          </cell>
          <cell r="T21" t="str">
            <v/>
          </cell>
          <cell r="U21" t="str">
            <v/>
          </cell>
          <cell r="V21" t="str">
            <v/>
          </cell>
          <cell r="W21">
            <v>3</v>
          </cell>
        </row>
        <row r="22">
          <cell r="B22">
            <v>585</v>
          </cell>
          <cell r="C22" t="str">
            <v>西北片区</v>
          </cell>
          <cell r="D22" t="str">
            <v>四川太极成华区羊子山西路药店（兴元华盛）</v>
          </cell>
          <cell r="E22">
            <v>116987</v>
          </cell>
          <cell r="F22" t="str">
            <v>氨糖软骨素维生素D钙片</v>
          </cell>
          <cell r="G22" t="str">
            <v>102g（0.85gx120片）</v>
          </cell>
          <cell r="H22" t="str">
            <v>盒</v>
          </cell>
          <cell r="I22" t="str">
            <v>江苏艾兰得</v>
          </cell>
          <cell r="J22">
            <v>74878</v>
          </cell>
          <cell r="K22">
            <v>30205</v>
          </cell>
          <cell r="L22" t="str">
            <v>其他补充维生素类保健食品</v>
          </cell>
          <cell r="M22" t="str">
            <v>补充维生素类保健食品</v>
          </cell>
          <cell r="N22" t="str">
            <v>保健食品</v>
          </cell>
          <cell r="O22" t="str">
            <v/>
          </cell>
          <cell r="P22" t="str">
            <v>D</v>
          </cell>
          <cell r="Q22" t="str">
            <v/>
          </cell>
          <cell r="R22" t="str">
            <v/>
          </cell>
          <cell r="S22" t="str">
            <v/>
          </cell>
          <cell r="T22" t="str">
            <v/>
          </cell>
          <cell r="U22" t="str">
            <v/>
          </cell>
          <cell r="V22" t="str">
            <v/>
          </cell>
          <cell r="W22">
            <v>4</v>
          </cell>
        </row>
        <row r="23">
          <cell r="B23">
            <v>591</v>
          </cell>
          <cell r="C23" t="str">
            <v>城郊一片区</v>
          </cell>
          <cell r="D23" t="str">
            <v>四川太极邛崃市临邛镇长安大道药店</v>
          </cell>
          <cell r="E23">
            <v>116987</v>
          </cell>
          <cell r="F23" t="str">
            <v>氨糖软骨素维生素D钙片</v>
          </cell>
          <cell r="G23" t="str">
            <v>102g（0.85gx120片）</v>
          </cell>
          <cell r="H23" t="str">
            <v>盒</v>
          </cell>
          <cell r="I23" t="str">
            <v>江苏艾兰得</v>
          </cell>
          <cell r="J23">
            <v>74878</v>
          </cell>
          <cell r="K23">
            <v>30205</v>
          </cell>
          <cell r="L23" t="str">
            <v>其他补充维生素类保健食品</v>
          </cell>
          <cell r="M23" t="str">
            <v>补充维生素类保健食品</v>
          </cell>
          <cell r="N23" t="str">
            <v>保健食品</v>
          </cell>
          <cell r="O23" t="str">
            <v/>
          </cell>
          <cell r="P23" t="str">
            <v>D</v>
          </cell>
          <cell r="Q23" t="str">
            <v/>
          </cell>
          <cell r="R23" t="str">
            <v/>
          </cell>
          <cell r="S23" t="str">
            <v/>
          </cell>
          <cell r="T23" t="str">
            <v/>
          </cell>
          <cell r="U23" t="str">
            <v/>
          </cell>
          <cell r="V23" t="str">
            <v/>
          </cell>
          <cell r="W23">
            <v>4</v>
          </cell>
        </row>
        <row r="24">
          <cell r="B24">
            <v>513</v>
          </cell>
          <cell r="C24" t="str">
            <v>西北片区</v>
          </cell>
          <cell r="D24" t="str">
            <v>四川太极武侯区顺和街店</v>
          </cell>
          <cell r="E24">
            <v>116987</v>
          </cell>
          <cell r="F24" t="str">
            <v>氨糖软骨素维生素D钙片</v>
          </cell>
          <cell r="G24" t="str">
            <v>102g（0.85gx120片）</v>
          </cell>
          <cell r="H24" t="str">
            <v>盒</v>
          </cell>
          <cell r="I24" t="str">
            <v>江苏艾兰得</v>
          </cell>
          <cell r="J24">
            <v>74878</v>
          </cell>
          <cell r="K24">
            <v>30205</v>
          </cell>
          <cell r="L24" t="str">
            <v>其他补充维生素类保健食品</v>
          </cell>
          <cell r="M24" t="str">
            <v>补充维生素类保健食品</v>
          </cell>
          <cell r="N24" t="str">
            <v>保健食品</v>
          </cell>
          <cell r="O24" t="str">
            <v/>
          </cell>
          <cell r="P24" t="str">
            <v>D</v>
          </cell>
          <cell r="Q24" t="str">
            <v/>
          </cell>
          <cell r="R24" t="str">
            <v/>
          </cell>
          <cell r="S24" t="str">
            <v/>
          </cell>
          <cell r="T24" t="str">
            <v/>
          </cell>
          <cell r="U24" t="str">
            <v/>
          </cell>
          <cell r="V24" t="str">
            <v/>
          </cell>
          <cell r="W24">
            <v>3</v>
          </cell>
        </row>
        <row r="25">
          <cell r="B25">
            <v>102567</v>
          </cell>
          <cell r="C25" t="str">
            <v>城郊一片区</v>
          </cell>
          <cell r="D25" t="str">
            <v>四川太极新津县五津镇武阳西路药店</v>
          </cell>
          <cell r="E25">
            <v>116987</v>
          </cell>
          <cell r="F25" t="str">
            <v>氨糖软骨素维生素D钙片</v>
          </cell>
          <cell r="G25" t="str">
            <v>102g（0.85gx120片）</v>
          </cell>
          <cell r="H25" t="str">
            <v>盒</v>
          </cell>
          <cell r="I25" t="str">
            <v>江苏艾兰得</v>
          </cell>
          <cell r="J25">
            <v>74878</v>
          </cell>
          <cell r="K25">
            <v>30205</v>
          </cell>
          <cell r="L25" t="str">
            <v>其他补充维生素类保健食品</v>
          </cell>
          <cell r="M25" t="str">
            <v>补充维生素类保健食品</v>
          </cell>
          <cell r="N25" t="str">
            <v>保健食品</v>
          </cell>
          <cell r="O25" t="str">
            <v/>
          </cell>
          <cell r="P25" t="str">
            <v>D</v>
          </cell>
          <cell r="Q25" t="str">
            <v/>
          </cell>
          <cell r="R25" t="str">
            <v/>
          </cell>
          <cell r="S25" t="str">
            <v/>
          </cell>
          <cell r="T25" t="str">
            <v/>
          </cell>
          <cell r="U25" t="str">
            <v/>
          </cell>
          <cell r="V25" t="str">
            <v/>
          </cell>
          <cell r="W25">
            <v>4</v>
          </cell>
        </row>
        <row r="26">
          <cell r="B26">
            <v>102564</v>
          </cell>
          <cell r="C26" t="str">
            <v>城郊一片区</v>
          </cell>
          <cell r="D26" t="str">
            <v>四川太极邛崃市临邛镇翠荫街药店</v>
          </cell>
          <cell r="E26">
            <v>116987</v>
          </cell>
          <cell r="F26" t="str">
            <v>氨糖软骨素维生素D钙片</v>
          </cell>
          <cell r="G26" t="str">
            <v>102g（0.85gx120片）</v>
          </cell>
          <cell r="H26" t="str">
            <v>盒</v>
          </cell>
          <cell r="I26" t="str">
            <v>江苏艾兰得</v>
          </cell>
          <cell r="J26">
            <v>74878</v>
          </cell>
          <cell r="K26">
            <v>30205</v>
          </cell>
          <cell r="L26" t="str">
            <v>其他补充维生素类保健食品</v>
          </cell>
          <cell r="M26" t="str">
            <v>补充维生素类保健食品</v>
          </cell>
          <cell r="N26" t="str">
            <v>保健食品</v>
          </cell>
          <cell r="O26" t="str">
            <v/>
          </cell>
          <cell r="P26" t="str">
            <v>D</v>
          </cell>
          <cell r="Q26" t="str">
            <v/>
          </cell>
          <cell r="R26" t="str">
            <v/>
          </cell>
          <cell r="S26" t="str">
            <v/>
          </cell>
          <cell r="T26" t="str">
            <v/>
          </cell>
          <cell r="U26" t="str">
            <v/>
          </cell>
          <cell r="V26" t="str">
            <v/>
          </cell>
          <cell r="W26">
            <v>4</v>
          </cell>
        </row>
        <row r="27">
          <cell r="B27">
            <v>727</v>
          </cell>
          <cell r="C27" t="str">
            <v>西北片区</v>
          </cell>
          <cell r="D27" t="str">
            <v>四川太极金牛区黄苑东街药店</v>
          </cell>
          <cell r="E27">
            <v>116987</v>
          </cell>
          <cell r="F27" t="str">
            <v>氨糖软骨素维生素D钙片</v>
          </cell>
          <cell r="G27" t="str">
            <v>102g（0.85gx120片）</v>
          </cell>
          <cell r="H27" t="str">
            <v>盒</v>
          </cell>
          <cell r="I27" t="str">
            <v>江苏艾兰得</v>
          </cell>
          <cell r="J27">
            <v>74878</v>
          </cell>
          <cell r="K27">
            <v>30205</v>
          </cell>
          <cell r="L27" t="str">
            <v>其他补充维生素类保健食品</v>
          </cell>
          <cell r="M27" t="str">
            <v>补充维生素类保健食品</v>
          </cell>
          <cell r="N27" t="str">
            <v>保健食品</v>
          </cell>
          <cell r="O27" t="str">
            <v/>
          </cell>
          <cell r="P27" t="str">
            <v>D</v>
          </cell>
          <cell r="Q27" t="str">
            <v/>
          </cell>
          <cell r="R27" t="str">
            <v/>
          </cell>
          <cell r="S27" t="str">
            <v/>
          </cell>
          <cell r="T27" t="str">
            <v/>
          </cell>
          <cell r="U27" t="str">
            <v/>
          </cell>
          <cell r="V27" t="str">
            <v/>
          </cell>
          <cell r="W27">
            <v>3</v>
          </cell>
        </row>
        <row r="28">
          <cell r="B28">
            <v>704</v>
          </cell>
          <cell r="C28" t="str">
            <v>城郊二片区</v>
          </cell>
          <cell r="D28" t="str">
            <v>四川太极都江堰奎光路中段药店</v>
          </cell>
          <cell r="E28">
            <v>116987</v>
          </cell>
          <cell r="F28" t="str">
            <v>氨糖软骨素维生素D钙片</v>
          </cell>
          <cell r="G28" t="str">
            <v>102g（0.85gx120片）</v>
          </cell>
          <cell r="H28" t="str">
            <v>盒</v>
          </cell>
          <cell r="I28" t="str">
            <v>江苏艾兰得</v>
          </cell>
          <cell r="J28">
            <v>74878</v>
          </cell>
          <cell r="K28">
            <v>30205</v>
          </cell>
          <cell r="L28" t="str">
            <v>其他补充维生素类保健食品</v>
          </cell>
          <cell r="M28" t="str">
            <v>补充维生素类保健食品</v>
          </cell>
          <cell r="N28" t="str">
            <v>保健食品</v>
          </cell>
          <cell r="O28" t="str">
            <v/>
          </cell>
          <cell r="P28" t="str">
            <v>D</v>
          </cell>
          <cell r="Q28" t="str">
            <v/>
          </cell>
          <cell r="R28" t="str">
            <v/>
          </cell>
          <cell r="S28" t="str">
            <v/>
          </cell>
          <cell r="T28" t="str">
            <v/>
          </cell>
          <cell r="U28" t="str">
            <v/>
          </cell>
          <cell r="V28" t="str">
            <v/>
          </cell>
          <cell r="W28">
            <v>3</v>
          </cell>
        </row>
        <row r="29">
          <cell r="B29">
            <v>367</v>
          </cell>
          <cell r="C29" t="str">
            <v>城郊二片区</v>
          </cell>
          <cell r="D29" t="str">
            <v>四川太极金带街药店</v>
          </cell>
          <cell r="E29">
            <v>116987</v>
          </cell>
          <cell r="F29" t="str">
            <v>氨糖软骨素维生素D钙片</v>
          </cell>
          <cell r="G29" t="str">
            <v>102g（0.85gx120片）</v>
          </cell>
          <cell r="H29" t="str">
            <v>盒</v>
          </cell>
          <cell r="I29" t="str">
            <v>江苏艾兰得</v>
          </cell>
          <cell r="J29">
            <v>74878</v>
          </cell>
          <cell r="K29">
            <v>30205</v>
          </cell>
          <cell r="L29" t="str">
            <v>其他补充维生素类保健食品</v>
          </cell>
          <cell r="M29" t="str">
            <v>补充维生素类保健食品</v>
          </cell>
          <cell r="N29" t="str">
            <v>保健食品</v>
          </cell>
          <cell r="O29" t="str">
            <v/>
          </cell>
          <cell r="P29" t="str">
            <v>D</v>
          </cell>
          <cell r="Q29" t="str">
            <v/>
          </cell>
          <cell r="R29" t="str">
            <v/>
          </cell>
          <cell r="S29" t="str">
            <v/>
          </cell>
          <cell r="T29" t="str">
            <v/>
          </cell>
          <cell r="U29" t="str">
            <v/>
          </cell>
          <cell r="V29" t="str">
            <v/>
          </cell>
          <cell r="W29">
            <v>3</v>
          </cell>
        </row>
        <row r="30">
          <cell r="B30">
            <v>307</v>
          </cell>
          <cell r="C30" t="str">
            <v>旗舰片</v>
          </cell>
          <cell r="D30" t="str">
            <v>四川太极旗舰店</v>
          </cell>
          <cell r="E30">
            <v>116987</v>
          </cell>
          <cell r="F30" t="str">
            <v>氨糖软骨素维生素D钙片</v>
          </cell>
          <cell r="G30" t="str">
            <v>102g（0.85gx120片）</v>
          </cell>
          <cell r="H30" t="str">
            <v>盒</v>
          </cell>
          <cell r="I30" t="str">
            <v>江苏艾兰得</v>
          </cell>
          <cell r="J30">
            <v>74878</v>
          </cell>
          <cell r="K30">
            <v>30205</v>
          </cell>
          <cell r="L30" t="str">
            <v>其他补充维生素类保健食品</v>
          </cell>
          <cell r="M30" t="str">
            <v>补充维生素类保健食品</v>
          </cell>
          <cell r="N30" t="str">
            <v>保健食品</v>
          </cell>
          <cell r="O30" t="str">
            <v/>
          </cell>
          <cell r="P30" t="str">
            <v>D</v>
          </cell>
          <cell r="Q30" t="str">
            <v/>
          </cell>
          <cell r="R30" t="str">
            <v/>
          </cell>
          <cell r="S30" t="str">
            <v/>
          </cell>
          <cell r="T30" t="str">
            <v/>
          </cell>
          <cell r="U30" t="str">
            <v/>
          </cell>
          <cell r="V30" t="str">
            <v/>
          </cell>
          <cell r="W30">
            <v>3</v>
          </cell>
        </row>
        <row r="31">
          <cell r="B31">
            <v>101453</v>
          </cell>
          <cell r="C31" t="str">
            <v>城郊二片区</v>
          </cell>
          <cell r="D31" t="str">
            <v>四川太极温江区公平街道江安路药店</v>
          </cell>
          <cell r="E31">
            <v>116987</v>
          </cell>
          <cell r="F31" t="str">
            <v>氨糖软骨素维生素D钙片</v>
          </cell>
          <cell r="G31" t="str">
            <v>102g（0.85gx120片）</v>
          </cell>
          <cell r="H31" t="str">
            <v>盒</v>
          </cell>
          <cell r="I31" t="str">
            <v>江苏艾兰得</v>
          </cell>
          <cell r="J31">
            <v>74878</v>
          </cell>
          <cell r="K31">
            <v>30205</v>
          </cell>
          <cell r="L31" t="str">
            <v>其他补充维生素类保健食品</v>
          </cell>
          <cell r="M31" t="str">
            <v>补充维生素类保健食品</v>
          </cell>
          <cell r="N31" t="str">
            <v>保健食品</v>
          </cell>
          <cell r="O31" t="str">
            <v/>
          </cell>
          <cell r="P31" t="str">
            <v>D</v>
          </cell>
          <cell r="Q31" t="str">
            <v/>
          </cell>
          <cell r="R31" t="str">
            <v/>
          </cell>
          <cell r="S31" t="str">
            <v/>
          </cell>
          <cell r="T31" t="str">
            <v/>
          </cell>
          <cell r="U31" t="str">
            <v/>
          </cell>
          <cell r="V31" t="str">
            <v/>
          </cell>
          <cell r="W31">
            <v>2</v>
          </cell>
        </row>
        <row r="32">
          <cell r="B32">
            <v>740</v>
          </cell>
          <cell r="C32" t="str">
            <v>东南片区</v>
          </cell>
          <cell r="D32" t="str">
            <v>四川太极成华区华康路药店</v>
          </cell>
          <cell r="E32">
            <v>116987</v>
          </cell>
          <cell r="F32" t="str">
            <v>氨糖软骨素维生素D钙片</v>
          </cell>
          <cell r="G32" t="str">
            <v>102g（0.85gx120片）</v>
          </cell>
          <cell r="H32" t="str">
            <v>盒</v>
          </cell>
          <cell r="I32" t="str">
            <v>江苏艾兰得</v>
          </cell>
          <cell r="J32">
            <v>74878</v>
          </cell>
          <cell r="K32">
            <v>30205</v>
          </cell>
          <cell r="L32" t="str">
            <v>其他补充维生素类保健食品</v>
          </cell>
          <cell r="M32" t="str">
            <v>补充维生素类保健食品</v>
          </cell>
          <cell r="N32" t="str">
            <v>保健食品</v>
          </cell>
          <cell r="O32" t="str">
            <v/>
          </cell>
          <cell r="P32" t="str">
            <v>D</v>
          </cell>
          <cell r="Q32" t="str">
            <v/>
          </cell>
          <cell r="R32" t="str">
            <v/>
          </cell>
          <cell r="S32" t="str">
            <v/>
          </cell>
          <cell r="T32" t="str">
            <v/>
          </cell>
          <cell r="U32" t="str">
            <v/>
          </cell>
          <cell r="V32" t="str">
            <v/>
          </cell>
          <cell r="W32">
            <v>2</v>
          </cell>
        </row>
        <row r="33">
          <cell r="B33">
            <v>737</v>
          </cell>
          <cell r="C33" t="str">
            <v>东南片区</v>
          </cell>
          <cell r="D33" t="str">
            <v>四川太极高新区大源北街药店</v>
          </cell>
          <cell r="E33">
            <v>116987</v>
          </cell>
          <cell r="F33" t="str">
            <v>氨糖软骨素维生素D钙片</v>
          </cell>
          <cell r="G33" t="str">
            <v>102g（0.85gx120片）</v>
          </cell>
          <cell r="H33" t="str">
            <v>盒</v>
          </cell>
          <cell r="I33" t="str">
            <v>江苏艾兰得</v>
          </cell>
          <cell r="J33">
            <v>74878</v>
          </cell>
          <cell r="K33">
            <v>30205</v>
          </cell>
          <cell r="L33" t="str">
            <v>其他补充维生素类保健食品</v>
          </cell>
          <cell r="M33" t="str">
            <v>补充维生素类保健食品</v>
          </cell>
          <cell r="N33" t="str">
            <v>保健食品</v>
          </cell>
          <cell r="O33" t="str">
            <v/>
          </cell>
          <cell r="P33" t="str">
            <v>D</v>
          </cell>
          <cell r="Q33" t="str">
            <v/>
          </cell>
          <cell r="R33" t="str">
            <v/>
          </cell>
          <cell r="S33" t="str">
            <v/>
          </cell>
          <cell r="T33" t="str">
            <v/>
          </cell>
          <cell r="U33" t="str">
            <v/>
          </cell>
          <cell r="V33" t="str">
            <v/>
          </cell>
          <cell r="W33">
            <v>2</v>
          </cell>
        </row>
        <row r="34">
          <cell r="B34">
            <v>570</v>
          </cell>
          <cell r="C34" t="str">
            <v>西北片区</v>
          </cell>
          <cell r="D34" t="str">
            <v>四川太极青羊区浣花滨河路药店</v>
          </cell>
          <cell r="E34">
            <v>116987</v>
          </cell>
          <cell r="F34" t="str">
            <v>氨糖软骨素维生素D钙片</v>
          </cell>
          <cell r="G34" t="str">
            <v>102g（0.85gx120片）</v>
          </cell>
          <cell r="H34" t="str">
            <v>盒</v>
          </cell>
          <cell r="I34" t="str">
            <v>江苏艾兰得</v>
          </cell>
          <cell r="J34">
            <v>74878</v>
          </cell>
          <cell r="K34">
            <v>30205</v>
          </cell>
          <cell r="L34" t="str">
            <v>其他补充维生素类保健食品</v>
          </cell>
          <cell r="M34" t="str">
            <v>补充维生素类保健食品</v>
          </cell>
          <cell r="N34" t="str">
            <v>保健食品</v>
          </cell>
          <cell r="O34" t="str">
            <v/>
          </cell>
          <cell r="P34" t="str">
            <v>D</v>
          </cell>
          <cell r="Q34" t="str">
            <v/>
          </cell>
          <cell r="R34" t="str">
            <v/>
          </cell>
          <cell r="S34" t="str">
            <v/>
          </cell>
          <cell r="T34" t="str">
            <v/>
          </cell>
          <cell r="U34" t="str">
            <v/>
          </cell>
          <cell r="V34" t="str">
            <v/>
          </cell>
          <cell r="W34">
            <v>2</v>
          </cell>
        </row>
        <row r="35">
          <cell r="B35">
            <v>391</v>
          </cell>
          <cell r="C35" t="str">
            <v>城中片区</v>
          </cell>
          <cell r="D35" t="str">
            <v>四川太极金丝街药店</v>
          </cell>
          <cell r="E35">
            <v>116987</v>
          </cell>
          <cell r="F35" t="str">
            <v>氨糖软骨素维生素D钙片</v>
          </cell>
          <cell r="G35" t="str">
            <v>102g（0.85gx120片）</v>
          </cell>
          <cell r="H35" t="str">
            <v>盒</v>
          </cell>
          <cell r="I35" t="str">
            <v>江苏艾兰得</v>
          </cell>
          <cell r="J35">
            <v>74878</v>
          </cell>
          <cell r="K35">
            <v>30205</v>
          </cell>
          <cell r="L35" t="str">
            <v>其他补充维生素类保健食品</v>
          </cell>
          <cell r="M35" t="str">
            <v>补充维生素类保健食品</v>
          </cell>
          <cell r="N35" t="str">
            <v>保健食品</v>
          </cell>
          <cell r="O35" t="str">
            <v/>
          </cell>
          <cell r="P35" t="str">
            <v>D</v>
          </cell>
          <cell r="Q35" t="str">
            <v/>
          </cell>
          <cell r="R35" t="str">
            <v/>
          </cell>
          <cell r="S35" t="str">
            <v/>
          </cell>
          <cell r="T35" t="str">
            <v/>
          </cell>
          <cell r="U35" t="str">
            <v/>
          </cell>
          <cell r="V35" t="str">
            <v/>
          </cell>
          <cell r="W35">
            <v>2</v>
          </cell>
        </row>
        <row r="36">
          <cell r="B36">
            <v>387</v>
          </cell>
          <cell r="C36" t="str">
            <v>东南片区</v>
          </cell>
          <cell r="D36" t="str">
            <v>四川太极新乐中街药店</v>
          </cell>
          <cell r="E36">
            <v>116987</v>
          </cell>
          <cell r="F36" t="str">
            <v>氨糖软骨素维生素D钙片</v>
          </cell>
          <cell r="G36" t="str">
            <v>102g（0.85gx120片）</v>
          </cell>
          <cell r="H36" t="str">
            <v>盒</v>
          </cell>
          <cell r="I36" t="str">
            <v>江苏艾兰得</v>
          </cell>
          <cell r="J36">
            <v>74878</v>
          </cell>
          <cell r="K36">
            <v>30205</v>
          </cell>
          <cell r="L36" t="str">
            <v>其他补充维生素类保健食品</v>
          </cell>
          <cell r="M36" t="str">
            <v>补充维生素类保健食品</v>
          </cell>
          <cell r="N36" t="str">
            <v>保健食品</v>
          </cell>
          <cell r="O36" t="str">
            <v/>
          </cell>
          <cell r="P36" t="str">
            <v>D</v>
          </cell>
          <cell r="Q36" t="str">
            <v/>
          </cell>
          <cell r="R36" t="str">
            <v/>
          </cell>
          <cell r="S36" t="str">
            <v/>
          </cell>
          <cell r="T36" t="str">
            <v/>
          </cell>
          <cell r="U36" t="str">
            <v/>
          </cell>
          <cell r="V36" t="str">
            <v/>
          </cell>
          <cell r="W36">
            <v>2</v>
          </cell>
        </row>
        <row r="37">
          <cell r="B37">
            <v>379</v>
          </cell>
          <cell r="C37" t="str">
            <v>西北片区</v>
          </cell>
          <cell r="D37" t="str">
            <v>四川太极土龙路药店</v>
          </cell>
          <cell r="E37">
            <v>116987</v>
          </cell>
          <cell r="F37" t="str">
            <v>氨糖软骨素维生素D钙片</v>
          </cell>
          <cell r="G37" t="str">
            <v>102g（0.85gx120片）</v>
          </cell>
          <cell r="H37" t="str">
            <v>盒</v>
          </cell>
          <cell r="I37" t="str">
            <v>江苏艾兰得</v>
          </cell>
          <cell r="J37">
            <v>74878</v>
          </cell>
          <cell r="K37">
            <v>30205</v>
          </cell>
          <cell r="L37" t="str">
            <v>其他补充维生素类保健食品</v>
          </cell>
          <cell r="M37" t="str">
            <v>补充维生素类保健食品</v>
          </cell>
          <cell r="N37" t="str">
            <v>保健食品</v>
          </cell>
          <cell r="O37" t="str">
            <v/>
          </cell>
          <cell r="P37" t="str">
            <v>D</v>
          </cell>
          <cell r="Q37" t="str">
            <v/>
          </cell>
          <cell r="R37" t="str">
            <v/>
          </cell>
          <cell r="S37" t="str">
            <v/>
          </cell>
          <cell r="T37" t="str">
            <v/>
          </cell>
          <cell r="U37" t="str">
            <v/>
          </cell>
          <cell r="V37" t="str">
            <v/>
          </cell>
          <cell r="W37">
            <v>2</v>
          </cell>
        </row>
        <row r="38">
          <cell r="B38">
            <v>373</v>
          </cell>
          <cell r="C38" t="str">
            <v>城中片区</v>
          </cell>
          <cell r="D38" t="str">
            <v>四川太极通盈街药店</v>
          </cell>
          <cell r="E38">
            <v>116987</v>
          </cell>
          <cell r="F38" t="str">
            <v>氨糖软骨素维生素D钙片</v>
          </cell>
          <cell r="G38" t="str">
            <v>102g（0.85gx120片）</v>
          </cell>
          <cell r="H38" t="str">
            <v>盒</v>
          </cell>
          <cell r="I38" t="str">
            <v>江苏艾兰得</v>
          </cell>
          <cell r="J38">
            <v>74878</v>
          </cell>
          <cell r="K38">
            <v>30205</v>
          </cell>
          <cell r="L38" t="str">
            <v>其他补充维生素类保健食品</v>
          </cell>
          <cell r="M38" t="str">
            <v>补充维生素类保健食品</v>
          </cell>
          <cell r="N38" t="str">
            <v>保健食品</v>
          </cell>
          <cell r="O38" t="str">
            <v/>
          </cell>
          <cell r="P38" t="str">
            <v>D</v>
          </cell>
          <cell r="Q38" t="str">
            <v/>
          </cell>
          <cell r="R38" t="str">
            <v/>
          </cell>
          <cell r="S38" t="str">
            <v/>
          </cell>
          <cell r="T38" t="str">
            <v/>
          </cell>
          <cell r="U38" t="str">
            <v/>
          </cell>
          <cell r="V38" t="str">
            <v/>
          </cell>
          <cell r="W38">
            <v>2</v>
          </cell>
        </row>
        <row r="39">
          <cell r="B39">
            <v>351</v>
          </cell>
          <cell r="C39" t="str">
            <v>城郊二片区</v>
          </cell>
          <cell r="D39" t="str">
            <v>四川太极都江堰药店</v>
          </cell>
          <cell r="E39">
            <v>116987</v>
          </cell>
          <cell r="F39" t="str">
            <v>氨糖软骨素维生素D钙片</v>
          </cell>
          <cell r="G39" t="str">
            <v>102g（0.85gx120片）</v>
          </cell>
          <cell r="H39" t="str">
            <v>盒</v>
          </cell>
          <cell r="I39" t="str">
            <v>江苏艾兰得</v>
          </cell>
          <cell r="J39">
            <v>74878</v>
          </cell>
          <cell r="K39">
            <v>30205</v>
          </cell>
          <cell r="L39" t="str">
            <v>其他补充维生素类保健食品</v>
          </cell>
          <cell r="M39" t="str">
            <v>补充维生素类保健食品</v>
          </cell>
          <cell r="N39" t="str">
            <v>保健食品</v>
          </cell>
          <cell r="O39" t="str">
            <v/>
          </cell>
          <cell r="P39" t="str">
            <v>D</v>
          </cell>
          <cell r="Q39" t="str">
            <v/>
          </cell>
          <cell r="R39" t="str">
            <v/>
          </cell>
          <cell r="S39" t="str">
            <v/>
          </cell>
          <cell r="T39" t="str">
            <v/>
          </cell>
          <cell r="U39" t="str">
            <v/>
          </cell>
          <cell r="V39" t="str">
            <v/>
          </cell>
          <cell r="W39">
            <v>2</v>
          </cell>
        </row>
        <row r="40">
          <cell r="B40">
            <v>717</v>
          </cell>
          <cell r="C40" t="str">
            <v>城郊一片区</v>
          </cell>
          <cell r="D40" t="str">
            <v>四川太极大邑县晋原镇通达东路五段药店</v>
          </cell>
          <cell r="E40">
            <v>116987</v>
          </cell>
          <cell r="F40" t="str">
            <v>氨糖软骨素维生素D钙片</v>
          </cell>
          <cell r="G40" t="str">
            <v>102g（0.85gx120片）</v>
          </cell>
          <cell r="H40" t="str">
            <v>盒</v>
          </cell>
          <cell r="I40" t="str">
            <v>江苏艾兰得</v>
          </cell>
          <cell r="J40">
            <v>74878</v>
          </cell>
          <cell r="K40">
            <v>30205</v>
          </cell>
          <cell r="L40" t="str">
            <v>其他补充维生素类保健食品</v>
          </cell>
          <cell r="M40" t="str">
            <v>补充维生素类保健食品</v>
          </cell>
          <cell r="N40" t="str">
            <v>保健食品</v>
          </cell>
          <cell r="O40" t="str">
            <v/>
          </cell>
          <cell r="P40" t="str">
            <v>D</v>
          </cell>
          <cell r="Q40" t="str">
            <v/>
          </cell>
          <cell r="R40" t="str">
            <v/>
          </cell>
          <cell r="S40" t="str">
            <v/>
          </cell>
          <cell r="T40" t="str">
            <v/>
          </cell>
          <cell r="U40" t="str">
            <v/>
          </cell>
          <cell r="V40" t="str">
            <v/>
          </cell>
          <cell r="W40">
            <v>3</v>
          </cell>
        </row>
        <row r="41">
          <cell r="B41">
            <v>102935</v>
          </cell>
          <cell r="C41" t="str">
            <v>城中片区</v>
          </cell>
          <cell r="D41" t="str">
            <v>四川太极大药房连锁有限公司青羊区童子街药店</v>
          </cell>
          <cell r="E41">
            <v>116987</v>
          </cell>
          <cell r="F41" t="str">
            <v>氨糖软骨素维生素D钙片</v>
          </cell>
          <cell r="G41" t="str">
            <v>102g（0.85gx120片）</v>
          </cell>
          <cell r="H41" t="str">
            <v>盒</v>
          </cell>
          <cell r="I41" t="str">
            <v>江苏艾兰得</v>
          </cell>
          <cell r="J41">
            <v>74878</v>
          </cell>
          <cell r="K41">
            <v>30205</v>
          </cell>
          <cell r="L41" t="str">
            <v>其他补充维生素类保健食品</v>
          </cell>
          <cell r="M41" t="str">
            <v>补充维生素类保健食品</v>
          </cell>
          <cell r="N41" t="str">
            <v>保健食品</v>
          </cell>
          <cell r="O41" t="str">
            <v/>
          </cell>
          <cell r="P41" t="str">
            <v>D</v>
          </cell>
          <cell r="Q41" t="str">
            <v/>
          </cell>
          <cell r="R41" t="str">
            <v/>
          </cell>
          <cell r="S41" t="str">
            <v/>
          </cell>
          <cell r="T41" t="str">
            <v/>
          </cell>
          <cell r="U41" t="str">
            <v/>
          </cell>
          <cell r="V41" t="str">
            <v/>
          </cell>
          <cell r="W41">
            <v>2</v>
          </cell>
        </row>
        <row r="42">
          <cell r="B42">
            <v>311</v>
          </cell>
          <cell r="C42" t="str">
            <v>西北片区</v>
          </cell>
          <cell r="D42" t="str">
            <v>四川太极西部店</v>
          </cell>
          <cell r="E42">
            <v>116987</v>
          </cell>
          <cell r="F42" t="str">
            <v>氨糖软骨素维生素D钙片</v>
          </cell>
          <cell r="G42" t="str">
            <v>102g（0.85gx120片）</v>
          </cell>
          <cell r="H42" t="str">
            <v>盒</v>
          </cell>
          <cell r="I42" t="str">
            <v>江苏艾兰得</v>
          </cell>
          <cell r="J42">
            <v>74878</v>
          </cell>
          <cell r="K42">
            <v>30205</v>
          </cell>
          <cell r="L42" t="str">
            <v>其他补充维生素类保健食品</v>
          </cell>
          <cell r="M42" t="str">
            <v>补充维生素类保健食品</v>
          </cell>
          <cell r="N42" t="str">
            <v>保健食品</v>
          </cell>
          <cell r="O42" t="str">
            <v/>
          </cell>
          <cell r="P42" t="str">
            <v>D</v>
          </cell>
          <cell r="Q42" t="str">
            <v/>
          </cell>
          <cell r="R42" t="str">
            <v/>
          </cell>
          <cell r="S42" t="str">
            <v/>
          </cell>
          <cell r="T42" t="str">
            <v/>
          </cell>
          <cell r="U42" t="str">
            <v/>
          </cell>
          <cell r="V42" t="str">
            <v/>
          </cell>
          <cell r="W42">
            <v>2</v>
          </cell>
        </row>
        <row r="43">
          <cell r="B43">
            <v>745</v>
          </cell>
          <cell r="C43" t="str">
            <v>西北片区</v>
          </cell>
          <cell r="D43" t="str">
            <v>四川太极金牛区金沙路药店</v>
          </cell>
          <cell r="E43">
            <v>116987</v>
          </cell>
          <cell r="F43" t="str">
            <v>氨糖软骨素维生素D钙片</v>
          </cell>
          <cell r="G43" t="str">
            <v>102g（0.85gx120片）</v>
          </cell>
          <cell r="H43" t="str">
            <v>盒</v>
          </cell>
          <cell r="I43" t="str">
            <v>江苏艾兰得</v>
          </cell>
          <cell r="J43">
            <v>74878</v>
          </cell>
          <cell r="K43">
            <v>30205</v>
          </cell>
          <cell r="L43" t="str">
            <v>其他补充维生素类保健食品</v>
          </cell>
          <cell r="M43" t="str">
            <v>补充维生素类保健食品</v>
          </cell>
          <cell r="N43" t="str">
            <v>保健食品</v>
          </cell>
          <cell r="O43" t="str">
            <v/>
          </cell>
          <cell r="P43" t="str">
            <v>D</v>
          </cell>
          <cell r="Q43" t="str">
            <v/>
          </cell>
          <cell r="R43" t="str">
            <v/>
          </cell>
          <cell r="S43" t="str">
            <v/>
          </cell>
          <cell r="T43" t="str">
            <v/>
          </cell>
          <cell r="U43" t="str">
            <v/>
          </cell>
          <cell r="V43" t="str">
            <v/>
          </cell>
          <cell r="W43">
            <v>2</v>
          </cell>
        </row>
        <row r="44">
          <cell r="B44">
            <v>738</v>
          </cell>
          <cell r="C44" t="str">
            <v>城郊二片区</v>
          </cell>
          <cell r="D44" t="str">
            <v>四川太极都江堰市蒲阳路药店</v>
          </cell>
          <cell r="E44">
            <v>116987</v>
          </cell>
          <cell r="F44" t="str">
            <v>氨糖软骨素维生素D钙片</v>
          </cell>
          <cell r="G44" t="str">
            <v>102g（0.85gx120片）</v>
          </cell>
          <cell r="H44" t="str">
            <v>盒</v>
          </cell>
          <cell r="I44" t="str">
            <v>江苏艾兰得</v>
          </cell>
          <cell r="J44">
            <v>74878</v>
          </cell>
          <cell r="K44">
            <v>30205</v>
          </cell>
          <cell r="L44" t="str">
            <v>其他补充维生素类保健食品</v>
          </cell>
          <cell r="M44" t="str">
            <v>补充维生素类保健食品</v>
          </cell>
          <cell r="N44" t="str">
            <v>保健食品</v>
          </cell>
          <cell r="O44" t="str">
            <v/>
          </cell>
          <cell r="P44" t="str">
            <v>D</v>
          </cell>
          <cell r="Q44" t="str">
            <v/>
          </cell>
          <cell r="R44" t="str">
            <v/>
          </cell>
          <cell r="S44" t="str">
            <v/>
          </cell>
          <cell r="T44" t="str">
            <v/>
          </cell>
          <cell r="U44" t="str">
            <v/>
          </cell>
          <cell r="V44" t="str">
            <v/>
          </cell>
          <cell r="W44">
            <v>2</v>
          </cell>
        </row>
        <row r="45">
          <cell r="B45">
            <v>710</v>
          </cell>
          <cell r="C45" t="str">
            <v>城郊二片区</v>
          </cell>
          <cell r="D45" t="str">
            <v>四川太极都江堰市蒲阳镇堰问道西路药店</v>
          </cell>
          <cell r="E45">
            <v>116987</v>
          </cell>
          <cell r="F45" t="str">
            <v>氨糖软骨素维生素D钙片</v>
          </cell>
          <cell r="G45" t="str">
            <v>102g（0.85gx120片）</v>
          </cell>
          <cell r="H45" t="str">
            <v>盒</v>
          </cell>
          <cell r="I45" t="str">
            <v>江苏艾兰得</v>
          </cell>
          <cell r="J45">
            <v>74878</v>
          </cell>
          <cell r="K45">
            <v>30205</v>
          </cell>
          <cell r="L45" t="str">
            <v>其他补充维生素类保健食品</v>
          </cell>
          <cell r="M45" t="str">
            <v>补充维生素类保健食品</v>
          </cell>
          <cell r="N45" t="str">
            <v>保健食品</v>
          </cell>
          <cell r="O45" t="str">
            <v/>
          </cell>
          <cell r="P45" t="str">
            <v>D</v>
          </cell>
          <cell r="Q45" t="str">
            <v/>
          </cell>
          <cell r="R45" t="str">
            <v/>
          </cell>
          <cell r="S45" t="str">
            <v/>
          </cell>
          <cell r="T45" t="str">
            <v/>
          </cell>
          <cell r="U45" t="str">
            <v/>
          </cell>
          <cell r="V45" t="str">
            <v/>
          </cell>
          <cell r="W45">
            <v>2</v>
          </cell>
        </row>
        <row r="46">
          <cell r="B46">
            <v>594</v>
          </cell>
          <cell r="C46" t="str">
            <v>城郊一片区</v>
          </cell>
          <cell r="D46" t="str">
            <v>四川太极大邑县安仁镇千禧街药店</v>
          </cell>
          <cell r="E46">
            <v>116987</v>
          </cell>
          <cell r="F46" t="str">
            <v>氨糖软骨素维生素D钙片</v>
          </cell>
          <cell r="G46" t="str">
            <v>102g（0.85gx120片）</v>
          </cell>
          <cell r="H46" t="str">
            <v>盒</v>
          </cell>
          <cell r="I46" t="str">
            <v>江苏艾兰得</v>
          </cell>
          <cell r="J46">
            <v>74878</v>
          </cell>
          <cell r="K46">
            <v>30205</v>
          </cell>
          <cell r="L46" t="str">
            <v>其他补充维生素类保健食品</v>
          </cell>
          <cell r="M46" t="str">
            <v>补充维生素类保健食品</v>
          </cell>
          <cell r="N46" t="str">
            <v>保健食品</v>
          </cell>
          <cell r="O46" t="str">
            <v/>
          </cell>
          <cell r="P46" t="str">
            <v>D</v>
          </cell>
          <cell r="Q46" t="str">
            <v/>
          </cell>
          <cell r="R46" t="str">
            <v/>
          </cell>
          <cell r="S46" t="str">
            <v/>
          </cell>
          <cell r="T46" t="str">
            <v/>
          </cell>
          <cell r="U46" t="str">
            <v/>
          </cell>
          <cell r="V46" t="str">
            <v/>
          </cell>
          <cell r="W46">
            <v>2</v>
          </cell>
        </row>
        <row r="47">
          <cell r="B47">
            <v>582</v>
          </cell>
          <cell r="C47" t="str">
            <v>西北片区</v>
          </cell>
          <cell r="D47" t="str">
            <v>四川太极青羊区十二桥药店</v>
          </cell>
          <cell r="E47">
            <v>116987</v>
          </cell>
          <cell r="F47" t="str">
            <v>氨糖软骨素维生素D钙片</v>
          </cell>
          <cell r="G47" t="str">
            <v>102g（0.85gx120片）</v>
          </cell>
          <cell r="H47" t="str">
            <v>盒</v>
          </cell>
          <cell r="I47" t="str">
            <v>江苏艾兰得</v>
          </cell>
          <cell r="J47">
            <v>74878</v>
          </cell>
          <cell r="K47">
            <v>30205</v>
          </cell>
          <cell r="L47" t="str">
            <v>其他补充维生素类保健食品</v>
          </cell>
          <cell r="M47" t="str">
            <v>补充维生素类保健食品</v>
          </cell>
          <cell r="N47" t="str">
            <v>保健食品</v>
          </cell>
          <cell r="O47" t="str">
            <v/>
          </cell>
          <cell r="P47" t="str">
            <v>D</v>
          </cell>
          <cell r="Q47" t="str">
            <v/>
          </cell>
          <cell r="R47" t="str">
            <v/>
          </cell>
          <cell r="S47" t="str">
            <v/>
          </cell>
          <cell r="T47" t="str">
            <v/>
          </cell>
          <cell r="U47" t="str">
            <v/>
          </cell>
          <cell r="V47" t="str">
            <v/>
          </cell>
          <cell r="W47">
            <v>2</v>
          </cell>
        </row>
        <row r="48">
          <cell r="B48">
            <v>750</v>
          </cell>
          <cell r="C48" t="str">
            <v>东南片区</v>
          </cell>
          <cell r="D48" t="str">
            <v>成都成汉太极大药房有限公司</v>
          </cell>
          <cell r="E48">
            <v>116987</v>
          </cell>
          <cell r="F48" t="str">
            <v>氨糖软骨素维生素D钙片</v>
          </cell>
          <cell r="G48" t="str">
            <v>102g（0.85gx120片）</v>
          </cell>
          <cell r="H48" t="str">
            <v>盒</v>
          </cell>
          <cell r="I48" t="str">
            <v>江苏艾兰得</v>
          </cell>
          <cell r="J48">
            <v>74878</v>
          </cell>
          <cell r="K48">
            <v>30205</v>
          </cell>
          <cell r="L48" t="str">
            <v>其他补充维生素类保健食品</v>
          </cell>
          <cell r="M48" t="str">
            <v>补充维生素类保健食品</v>
          </cell>
          <cell r="N48" t="str">
            <v>保健食品</v>
          </cell>
          <cell r="O48" t="str">
            <v/>
          </cell>
          <cell r="P48" t="str">
            <v>D</v>
          </cell>
          <cell r="Q48" t="str">
            <v/>
          </cell>
          <cell r="R48" t="str">
            <v/>
          </cell>
          <cell r="S48" t="str">
            <v/>
          </cell>
          <cell r="T48" t="str">
            <v/>
          </cell>
          <cell r="U48" t="str">
            <v/>
          </cell>
          <cell r="V48" t="str">
            <v/>
          </cell>
          <cell r="W48">
            <v>1</v>
          </cell>
        </row>
        <row r="49">
          <cell r="B49">
            <v>747</v>
          </cell>
          <cell r="C49" t="str">
            <v>城中片区</v>
          </cell>
          <cell r="D49" t="str">
            <v>四川太极郫县郫筒镇一环路东南段药店</v>
          </cell>
          <cell r="E49">
            <v>116987</v>
          </cell>
          <cell r="F49" t="str">
            <v>氨糖软骨素维生素D钙片</v>
          </cell>
          <cell r="G49" t="str">
            <v>102g（0.85gx120片）</v>
          </cell>
          <cell r="H49" t="str">
            <v>盒</v>
          </cell>
          <cell r="I49" t="str">
            <v>江苏艾兰得</v>
          </cell>
          <cell r="J49">
            <v>74878</v>
          </cell>
          <cell r="K49">
            <v>30205</v>
          </cell>
          <cell r="L49" t="str">
            <v>其他补充维生素类保健食品</v>
          </cell>
          <cell r="M49" t="str">
            <v>补充维生素类保健食品</v>
          </cell>
          <cell r="N49" t="str">
            <v>保健食品</v>
          </cell>
          <cell r="O49" t="str">
            <v/>
          </cell>
          <cell r="P49" t="str">
            <v>D</v>
          </cell>
          <cell r="Q49" t="str">
            <v/>
          </cell>
          <cell r="R49" t="str">
            <v/>
          </cell>
          <cell r="S49" t="str">
            <v/>
          </cell>
          <cell r="T49" t="str">
            <v/>
          </cell>
          <cell r="U49" t="str">
            <v/>
          </cell>
          <cell r="V49" t="str">
            <v/>
          </cell>
          <cell r="W49">
            <v>1</v>
          </cell>
        </row>
        <row r="50">
          <cell r="B50">
            <v>746</v>
          </cell>
          <cell r="C50" t="str">
            <v>城郊一片区</v>
          </cell>
          <cell r="D50" t="str">
            <v>四川太极大邑县晋原镇内蒙古大道桃源药店</v>
          </cell>
          <cell r="E50">
            <v>116987</v>
          </cell>
          <cell r="F50" t="str">
            <v>氨糖软骨素维生素D钙片</v>
          </cell>
          <cell r="G50" t="str">
            <v>102g（0.85gx120片）</v>
          </cell>
          <cell r="H50" t="str">
            <v>盒</v>
          </cell>
          <cell r="I50" t="str">
            <v>江苏艾兰得</v>
          </cell>
          <cell r="J50">
            <v>74878</v>
          </cell>
          <cell r="K50">
            <v>30205</v>
          </cell>
          <cell r="L50" t="str">
            <v>其他补充维生素类保健食品</v>
          </cell>
          <cell r="M50" t="str">
            <v>补充维生素类保健食品</v>
          </cell>
          <cell r="N50" t="str">
            <v>保健食品</v>
          </cell>
          <cell r="O50" t="str">
            <v/>
          </cell>
          <cell r="P50" t="str">
            <v>D</v>
          </cell>
          <cell r="Q50" t="str">
            <v/>
          </cell>
          <cell r="R50" t="str">
            <v/>
          </cell>
          <cell r="S50" t="str">
            <v/>
          </cell>
          <cell r="T50" t="str">
            <v/>
          </cell>
          <cell r="U50" t="str">
            <v/>
          </cell>
          <cell r="V50" t="str">
            <v/>
          </cell>
          <cell r="W50">
            <v>1</v>
          </cell>
        </row>
        <row r="51">
          <cell r="B51">
            <v>743</v>
          </cell>
          <cell r="C51" t="str">
            <v>东南片区</v>
          </cell>
          <cell r="D51" t="str">
            <v>四川太极成华区万宇路药店</v>
          </cell>
          <cell r="E51">
            <v>116987</v>
          </cell>
          <cell r="F51" t="str">
            <v>氨糖软骨素维生素D钙片</v>
          </cell>
          <cell r="G51" t="str">
            <v>102g（0.85gx120片）</v>
          </cell>
          <cell r="H51" t="str">
            <v>盒</v>
          </cell>
          <cell r="I51" t="str">
            <v>江苏艾兰得</v>
          </cell>
          <cell r="J51">
            <v>74878</v>
          </cell>
          <cell r="K51">
            <v>30205</v>
          </cell>
          <cell r="L51" t="str">
            <v>其他补充维生素类保健食品</v>
          </cell>
          <cell r="M51" t="str">
            <v>补充维生素类保健食品</v>
          </cell>
          <cell r="N51" t="str">
            <v>保健食品</v>
          </cell>
          <cell r="O51" t="str">
            <v/>
          </cell>
          <cell r="P51" t="str">
            <v>D</v>
          </cell>
          <cell r="Q51" t="str">
            <v/>
          </cell>
          <cell r="R51" t="str">
            <v/>
          </cell>
          <cell r="S51" t="str">
            <v/>
          </cell>
          <cell r="T51" t="str">
            <v/>
          </cell>
          <cell r="U51" t="str">
            <v/>
          </cell>
          <cell r="V51" t="str">
            <v/>
          </cell>
          <cell r="W51">
            <v>1</v>
          </cell>
        </row>
        <row r="52">
          <cell r="B52">
            <v>742</v>
          </cell>
          <cell r="C52" t="str">
            <v>城中片区</v>
          </cell>
          <cell r="D52" t="str">
            <v>四川太极锦江区庆云南街药店</v>
          </cell>
          <cell r="E52">
            <v>116987</v>
          </cell>
          <cell r="F52" t="str">
            <v>氨糖软骨素维生素D钙片</v>
          </cell>
          <cell r="G52" t="str">
            <v>102g（0.85gx120片）</v>
          </cell>
          <cell r="H52" t="str">
            <v>盒</v>
          </cell>
          <cell r="I52" t="str">
            <v>江苏艾兰得</v>
          </cell>
          <cell r="J52">
            <v>74878</v>
          </cell>
          <cell r="K52">
            <v>30205</v>
          </cell>
          <cell r="L52" t="str">
            <v>其他补充维生素类保健食品</v>
          </cell>
          <cell r="M52" t="str">
            <v>补充维生素类保健食品</v>
          </cell>
          <cell r="N52" t="str">
            <v>保健食品</v>
          </cell>
          <cell r="O52" t="str">
            <v/>
          </cell>
          <cell r="P52" t="str">
            <v>D</v>
          </cell>
          <cell r="Q52" t="str">
            <v/>
          </cell>
          <cell r="R52" t="str">
            <v/>
          </cell>
          <cell r="S52" t="str">
            <v/>
          </cell>
          <cell r="T52" t="str">
            <v/>
          </cell>
          <cell r="U52" t="str">
            <v/>
          </cell>
          <cell r="V52" t="str">
            <v/>
          </cell>
          <cell r="W52">
            <v>1</v>
          </cell>
        </row>
        <row r="53">
          <cell r="B53">
            <v>733</v>
          </cell>
          <cell r="C53" t="str">
            <v>东南片区</v>
          </cell>
          <cell r="D53" t="str">
            <v>四川太极双流区东升街道三强西路药店</v>
          </cell>
          <cell r="E53">
            <v>116987</v>
          </cell>
          <cell r="F53" t="str">
            <v>氨糖软骨素维生素D钙片</v>
          </cell>
          <cell r="G53" t="str">
            <v>102g（0.85gx120片）</v>
          </cell>
          <cell r="H53" t="str">
            <v>盒</v>
          </cell>
          <cell r="I53" t="str">
            <v>江苏艾兰得</v>
          </cell>
          <cell r="J53">
            <v>74878</v>
          </cell>
          <cell r="K53">
            <v>30205</v>
          </cell>
          <cell r="L53" t="str">
            <v>其他补充维生素类保健食品</v>
          </cell>
          <cell r="M53" t="str">
            <v>补充维生素类保健食品</v>
          </cell>
          <cell r="N53" t="str">
            <v>保健食品</v>
          </cell>
          <cell r="O53" t="str">
            <v/>
          </cell>
          <cell r="P53" t="str">
            <v>D</v>
          </cell>
          <cell r="Q53" t="str">
            <v/>
          </cell>
          <cell r="R53" t="str">
            <v/>
          </cell>
          <cell r="S53" t="str">
            <v/>
          </cell>
          <cell r="T53" t="str">
            <v/>
          </cell>
          <cell r="U53" t="str">
            <v/>
          </cell>
          <cell r="V53" t="str">
            <v/>
          </cell>
          <cell r="W53">
            <v>1</v>
          </cell>
        </row>
        <row r="54">
          <cell r="B54">
            <v>730</v>
          </cell>
          <cell r="C54" t="str">
            <v>西北片区</v>
          </cell>
          <cell r="D54" t="str">
            <v>四川太极新都区新繁镇繁江北路药店</v>
          </cell>
          <cell r="E54">
            <v>116987</v>
          </cell>
          <cell r="F54" t="str">
            <v>氨糖软骨素维生素D钙片</v>
          </cell>
          <cell r="G54" t="str">
            <v>102g（0.85gx120片）</v>
          </cell>
          <cell r="H54" t="str">
            <v>盒</v>
          </cell>
          <cell r="I54" t="str">
            <v>江苏艾兰得</v>
          </cell>
          <cell r="J54">
            <v>74878</v>
          </cell>
          <cell r="K54">
            <v>30205</v>
          </cell>
          <cell r="L54" t="str">
            <v>其他补充维生素类保健食品</v>
          </cell>
          <cell r="M54" t="str">
            <v>补充维生素类保健食品</v>
          </cell>
          <cell r="N54" t="str">
            <v>保健食品</v>
          </cell>
          <cell r="O54" t="str">
            <v/>
          </cell>
          <cell r="P54" t="str">
            <v>D</v>
          </cell>
          <cell r="Q54" t="str">
            <v/>
          </cell>
          <cell r="R54" t="str">
            <v/>
          </cell>
          <cell r="S54" t="str">
            <v/>
          </cell>
          <cell r="T54" t="str">
            <v/>
          </cell>
          <cell r="U54" t="str">
            <v/>
          </cell>
          <cell r="V54" t="str">
            <v/>
          </cell>
          <cell r="W54">
            <v>1</v>
          </cell>
        </row>
        <row r="55">
          <cell r="B55">
            <v>726</v>
          </cell>
          <cell r="C55" t="str">
            <v>西北片区</v>
          </cell>
          <cell r="D55" t="str">
            <v>四川太极金牛区交大路第三药店</v>
          </cell>
          <cell r="E55">
            <v>116987</v>
          </cell>
          <cell r="F55" t="str">
            <v>氨糖软骨素维生素D钙片</v>
          </cell>
          <cell r="G55" t="str">
            <v>102g（0.85gx120片）</v>
          </cell>
          <cell r="H55" t="str">
            <v>盒</v>
          </cell>
          <cell r="I55" t="str">
            <v>江苏艾兰得</v>
          </cell>
          <cell r="J55">
            <v>74878</v>
          </cell>
          <cell r="K55">
            <v>30205</v>
          </cell>
          <cell r="L55" t="str">
            <v>其他补充维生素类保健食品</v>
          </cell>
          <cell r="M55" t="str">
            <v>补充维生素类保健食品</v>
          </cell>
          <cell r="N55" t="str">
            <v>保健食品</v>
          </cell>
          <cell r="O55" t="str">
            <v/>
          </cell>
          <cell r="P55" t="str">
            <v>D</v>
          </cell>
          <cell r="Q55" t="str">
            <v/>
          </cell>
          <cell r="R55" t="str">
            <v/>
          </cell>
          <cell r="S55" t="str">
            <v/>
          </cell>
          <cell r="T55" t="str">
            <v/>
          </cell>
          <cell r="U55" t="str">
            <v/>
          </cell>
          <cell r="V55" t="str">
            <v/>
          </cell>
          <cell r="W55">
            <v>1</v>
          </cell>
        </row>
        <row r="56">
          <cell r="B56">
            <v>724</v>
          </cell>
          <cell r="C56" t="str">
            <v>东南片区</v>
          </cell>
          <cell r="D56" t="str">
            <v>四川太极锦江区观音桥街药店</v>
          </cell>
          <cell r="E56">
            <v>116987</v>
          </cell>
          <cell r="F56" t="str">
            <v>氨糖软骨素维生素D钙片</v>
          </cell>
          <cell r="G56" t="str">
            <v>102g（0.85gx120片）</v>
          </cell>
          <cell r="H56" t="str">
            <v>盒</v>
          </cell>
          <cell r="I56" t="str">
            <v>江苏艾兰得</v>
          </cell>
          <cell r="J56">
            <v>74878</v>
          </cell>
          <cell r="K56">
            <v>30205</v>
          </cell>
          <cell r="L56" t="str">
            <v>其他补充维生素类保健食品</v>
          </cell>
          <cell r="M56" t="str">
            <v>补充维生素类保健食品</v>
          </cell>
          <cell r="N56" t="str">
            <v>保健食品</v>
          </cell>
          <cell r="O56" t="str">
            <v/>
          </cell>
          <cell r="P56" t="str">
            <v>D</v>
          </cell>
          <cell r="Q56" t="str">
            <v/>
          </cell>
          <cell r="R56" t="str">
            <v/>
          </cell>
          <cell r="S56" t="str">
            <v/>
          </cell>
          <cell r="T56" t="str">
            <v/>
          </cell>
          <cell r="U56" t="str">
            <v/>
          </cell>
          <cell r="V56" t="str">
            <v/>
          </cell>
          <cell r="W56">
            <v>1</v>
          </cell>
        </row>
        <row r="57">
          <cell r="B57">
            <v>723</v>
          </cell>
          <cell r="C57" t="str">
            <v>城中片区</v>
          </cell>
          <cell r="D57" t="str">
            <v>四川太极锦江区柳翠路药店</v>
          </cell>
          <cell r="E57">
            <v>116987</v>
          </cell>
          <cell r="F57" t="str">
            <v>氨糖软骨素维生素D钙片</v>
          </cell>
          <cell r="G57" t="str">
            <v>102g（0.85gx120片）</v>
          </cell>
          <cell r="H57" t="str">
            <v>盒</v>
          </cell>
          <cell r="I57" t="str">
            <v>江苏艾兰得</v>
          </cell>
          <cell r="J57">
            <v>74878</v>
          </cell>
          <cell r="K57">
            <v>30205</v>
          </cell>
          <cell r="L57" t="str">
            <v>其他补充维生素类保健食品</v>
          </cell>
          <cell r="M57" t="str">
            <v>补充维生素类保健食品</v>
          </cell>
          <cell r="N57" t="str">
            <v>保健食品</v>
          </cell>
          <cell r="O57" t="str">
            <v/>
          </cell>
          <cell r="P57" t="str">
            <v>D</v>
          </cell>
          <cell r="Q57" t="str">
            <v/>
          </cell>
          <cell r="R57" t="str">
            <v/>
          </cell>
          <cell r="S57" t="str">
            <v/>
          </cell>
          <cell r="T57" t="str">
            <v/>
          </cell>
          <cell r="U57" t="str">
            <v/>
          </cell>
          <cell r="V57" t="str">
            <v/>
          </cell>
          <cell r="W57">
            <v>1</v>
          </cell>
        </row>
        <row r="58">
          <cell r="B58">
            <v>713</v>
          </cell>
          <cell r="C58" t="str">
            <v>城郊二片区</v>
          </cell>
          <cell r="D58" t="str">
            <v>四川太极都江堰聚源镇药店</v>
          </cell>
          <cell r="E58">
            <v>116987</v>
          </cell>
          <cell r="F58" t="str">
            <v>氨糖软骨素维生素D钙片</v>
          </cell>
          <cell r="G58" t="str">
            <v>102g（0.85gx120片）</v>
          </cell>
          <cell r="H58" t="str">
            <v>盒</v>
          </cell>
          <cell r="I58" t="str">
            <v>江苏艾兰得</v>
          </cell>
          <cell r="J58">
            <v>74878</v>
          </cell>
          <cell r="K58">
            <v>30205</v>
          </cell>
          <cell r="L58" t="str">
            <v>其他补充维生素类保健食品</v>
          </cell>
          <cell r="M58" t="str">
            <v>补充维生素类保健食品</v>
          </cell>
          <cell r="N58" t="str">
            <v>保健食品</v>
          </cell>
          <cell r="O58" t="str">
            <v/>
          </cell>
          <cell r="P58" t="str">
            <v>D</v>
          </cell>
          <cell r="Q58" t="str">
            <v/>
          </cell>
          <cell r="R58" t="str">
            <v/>
          </cell>
          <cell r="S58" t="str">
            <v/>
          </cell>
          <cell r="T58" t="str">
            <v/>
          </cell>
          <cell r="U58" t="str">
            <v/>
          </cell>
          <cell r="V58" t="str">
            <v/>
          </cell>
          <cell r="W58">
            <v>1</v>
          </cell>
        </row>
        <row r="59">
          <cell r="B59">
            <v>712</v>
          </cell>
          <cell r="C59" t="str">
            <v>东南片区</v>
          </cell>
          <cell r="D59" t="str">
            <v>四川太极成华区华泰路药店</v>
          </cell>
          <cell r="E59">
            <v>116987</v>
          </cell>
          <cell r="F59" t="str">
            <v>氨糖软骨素维生素D钙片</v>
          </cell>
          <cell r="G59" t="str">
            <v>102g（0.85gx120片）</v>
          </cell>
          <cell r="H59" t="str">
            <v>盒</v>
          </cell>
          <cell r="I59" t="str">
            <v>江苏艾兰得</v>
          </cell>
          <cell r="J59">
            <v>74878</v>
          </cell>
          <cell r="K59">
            <v>30205</v>
          </cell>
          <cell r="L59" t="str">
            <v>其他补充维生素类保健食品</v>
          </cell>
          <cell r="M59" t="str">
            <v>补充维生素类保健食品</v>
          </cell>
          <cell r="N59" t="str">
            <v>保健食品</v>
          </cell>
          <cell r="O59" t="str">
            <v/>
          </cell>
          <cell r="P59" t="str">
            <v>D</v>
          </cell>
          <cell r="Q59" t="str">
            <v/>
          </cell>
          <cell r="R59" t="str">
            <v/>
          </cell>
          <cell r="S59" t="str">
            <v/>
          </cell>
          <cell r="T59" t="str">
            <v/>
          </cell>
          <cell r="U59" t="str">
            <v/>
          </cell>
          <cell r="V59" t="str">
            <v/>
          </cell>
          <cell r="W59">
            <v>1</v>
          </cell>
        </row>
        <row r="60">
          <cell r="B60">
            <v>578</v>
          </cell>
          <cell r="C60" t="str">
            <v>城中片区</v>
          </cell>
          <cell r="D60" t="str">
            <v>四川太极成华区华油路药店</v>
          </cell>
          <cell r="E60">
            <v>116987</v>
          </cell>
          <cell r="F60" t="str">
            <v>氨糖软骨素维生素D钙片</v>
          </cell>
          <cell r="G60" t="str">
            <v>102g（0.85gx120片）</v>
          </cell>
          <cell r="H60" t="str">
            <v>盒</v>
          </cell>
          <cell r="I60" t="str">
            <v>江苏艾兰得</v>
          </cell>
          <cell r="J60">
            <v>74878</v>
          </cell>
          <cell r="K60">
            <v>30205</v>
          </cell>
          <cell r="L60" t="str">
            <v>其他补充维生素类保健食品</v>
          </cell>
          <cell r="M60" t="str">
            <v>补充维生素类保健食品</v>
          </cell>
          <cell r="N60" t="str">
            <v>保健食品</v>
          </cell>
          <cell r="O60" t="str">
            <v/>
          </cell>
          <cell r="P60" t="str">
            <v>D</v>
          </cell>
          <cell r="Q60" t="str">
            <v/>
          </cell>
          <cell r="R60" t="str">
            <v/>
          </cell>
          <cell r="S60" t="str">
            <v/>
          </cell>
          <cell r="T60" t="str">
            <v/>
          </cell>
          <cell r="U60" t="str">
            <v/>
          </cell>
          <cell r="V60" t="str">
            <v/>
          </cell>
          <cell r="W60">
            <v>1</v>
          </cell>
        </row>
        <row r="61">
          <cell r="B61">
            <v>517</v>
          </cell>
          <cell r="C61" t="str">
            <v>城中片区</v>
          </cell>
          <cell r="D61" t="str">
            <v>四川太极青羊区北东街店</v>
          </cell>
          <cell r="E61">
            <v>116987</v>
          </cell>
          <cell r="F61" t="str">
            <v>氨糖软骨素维生素D钙片</v>
          </cell>
          <cell r="G61" t="str">
            <v>102g（0.85gx120片）</v>
          </cell>
          <cell r="H61" t="str">
            <v>盒</v>
          </cell>
          <cell r="I61" t="str">
            <v>江苏艾兰得</v>
          </cell>
          <cell r="J61">
            <v>74878</v>
          </cell>
          <cell r="K61">
            <v>30205</v>
          </cell>
          <cell r="L61" t="str">
            <v>其他补充维生素类保健食品</v>
          </cell>
          <cell r="M61" t="str">
            <v>补充维生素类保健食品</v>
          </cell>
          <cell r="N61" t="str">
            <v>保健食品</v>
          </cell>
          <cell r="O61" t="str">
            <v/>
          </cell>
          <cell r="P61" t="str">
            <v>D</v>
          </cell>
          <cell r="Q61" t="str">
            <v/>
          </cell>
          <cell r="R61" t="str">
            <v/>
          </cell>
          <cell r="S61" t="str">
            <v/>
          </cell>
          <cell r="T61" t="str">
            <v/>
          </cell>
          <cell r="U61" t="str">
            <v/>
          </cell>
          <cell r="V61" t="str">
            <v/>
          </cell>
          <cell r="W61">
            <v>1</v>
          </cell>
        </row>
        <row r="62">
          <cell r="B62">
            <v>377</v>
          </cell>
          <cell r="C62" t="str">
            <v>东南片区</v>
          </cell>
          <cell r="D62" t="str">
            <v>四川太极新园大道药店</v>
          </cell>
          <cell r="E62">
            <v>116987</v>
          </cell>
          <cell r="F62" t="str">
            <v>氨糖软骨素维生素D钙片</v>
          </cell>
          <cell r="G62" t="str">
            <v>102g（0.85gx120片）</v>
          </cell>
          <cell r="H62" t="str">
            <v>盒</v>
          </cell>
          <cell r="I62" t="str">
            <v>江苏艾兰得</v>
          </cell>
          <cell r="J62">
            <v>74878</v>
          </cell>
          <cell r="K62">
            <v>30205</v>
          </cell>
          <cell r="L62" t="str">
            <v>其他补充维生素类保健食品</v>
          </cell>
          <cell r="M62" t="str">
            <v>补充维生素类保健食品</v>
          </cell>
          <cell r="N62" t="str">
            <v>保健食品</v>
          </cell>
          <cell r="O62" t="str">
            <v/>
          </cell>
          <cell r="P62" t="str">
            <v>D</v>
          </cell>
          <cell r="Q62" t="str">
            <v/>
          </cell>
          <cell r="R62" t="str">
            <v/>
          </cell>
          <cell r="S62" t="str">
            <v/>
          </cell>
          <cell r="T62" t="str">
            <v/>
          </cell>
          <cell r="U62" t="str">
            <v/>
          </cell>
          <cell r="V62" t="str">
            <v/>
          </cell>
          <cell r="W62">
            <v>1</v>
          </cell>
        </row>
        <row r="63">
          <cell r="B63">
            <v>343</v>
          </cell>
          <cell r="C63" t="str">
            <v>西北片区</v>
          </cell>
          <cell r="D63" t="str">
            <v>四川太极光华药店</v>
          </cell>
          <cell r="E63">
            <v>116987</v>
          </cell>
          <cell r="F63" t="str">
            <v>氨糖软骨素维生素D钙片</v>
          </cell>
          <cell r="G63" t="str">
            <v>102g（0.85gx120片）</v>
          </cell>
          <cell r="H63" t="str">
            <v>盒</v>
          </cell>
          <cell r="I63" t="str">
            <v>江苏艾兰得</v>
          </cell>
          <cell r="J63">
            <v>74878</v>
          </cell>
          <cell r="K63">
            <v>30205</v>
          </cell>
          <cell r="L63" t="str">
            <v>其他补充维生素类保健食品</v>
          </cell>
          <cell r="M63" t="str">
            <v>补充维生素类保健食品</v>
          </cell>
          <cell r="N63" t="str">
            <v>保健食品</v>
          </cell>
          <cell r="O63" t="str">
            <v/>
          </cell>
          <cell r="P63" t="str">
            <v>D</v>
          </cell>
          <cell r="Q63" t="str">
            <v/>
          </cell>
          <cell r="R63" t="str">
            <v/>
          </cell>
          <cell r="S63" t="str">
            <v/>
          </cell>
          <cell r="T63" t="str">
            <v/>
          </cell>
          <cell r="U63" t="str">
            <v/>
          </cell>
          <cell r="V63" t="str">
            <v/>
          </cell>
          <cell r="W63">
            <v>1</v>
          </cell>
        </row>
        <row r="64">
          <cell r="B64">
            <v>572</v>
          </cell>
          <cell r="C64" t="str">
            <v>城中片区</v>
          </cell>
          <cell r="D64" t="str">
            <v>四川太极郫县郫筒镇东大街药店</v>
          </cell>
          <cell r="E64">
            <v>116987</v>
          </cell>
          <cell r="F64" t="str">
            <v>氨糖软骨素维生素D钙片</v>
          </cell>
          <cell r="G64" t="str">
            <v>102g（0.85gx120片）</v>
          </cell>
          <cell r="H64" t="str">
            <v>盒</v>
          </cell>
          <cell r="I64" t="str">
            <v>江苏艾兰得</v>
          </cell>
          <cell r="J64">
            <v>74878</v>
          </cell>
          <cell r="K64">
            <v>30205</v>
          </cell>
          <cell r="L64" t="str">
            <v>其他补充维生素类保健食品</v>
          </cell>
          <cell r="M64" t="str">
            <v>补充维生素类保健食品</v>
          </cell>
          <cell r="N64" t="str">
            <v>保健食品</v>
          </cell>
          <cell r="O64" t="str">
            <v/>
          </cell>
          <cell r="P64" t="str">
            <v>D</v>
          </cell>
          <cell r="Q64" t="str">
            <v/>
          </cell>
          <cell r="R64" t="str">
            <v/>
          </cell>
          <cell r="S64" t="str">
            <v/>
          </cell>
          <cell r="T64" t="str">
            <v/>
          </cell>
          <cell r="U64" t="str">
            <v/>
          </cell>
          <cell r="V64" t="str">
            <v/>
          </cell>
          <cell r="W64">
            <v>1</v>
          </cell>
        </row>
      </sheetData>
      <sheetData sheetId="2">
        <row r="1">
          <cell r="B1" t="str">
            <v>门店ID</v>
          </cell>
          <cell r="C1" t="str">
            <v>片区</v>
          </cell>
          <cell r="D1" t="str">
            <v>门店名称</v>
          </cell>
          <cell r="E1" t="str">
            <v>货品ID</v>
          </cell>
          <cell r="F1" t="str">
            <v>货品名</v>
          </cell>
          <cell r="G1" t="str">
            <v>规格</v>
          </cell>
          <cell r="H1" t="str">
            <v>单位</v>
          </cell>
          <cell r="I1" t="str">
            <v>产地</v>
          </cell>
          <cell r="J1" t="str">
            <v>厂家ID</v>
          </cell>
          <cell r="K1" t="str">
            <v>小类ID</v>
          </cell>
          <cell r="L1" t="str">
            <v>小类名</v>
          </cell>
          <cell r="M1" t="str">
            <v>中类名</v>
          </cell>
          <cell r="N1" t="str">
            <v>大类名</v>
          </cell>
          <cell r="O1" t="str">
            <v>集团标志</v>
          </cell>
          <cell r="P1" t="str">
            <v>TABC标志</v>
          </cell>
          <cell r="Q1" t="str">
            <v>价格带标识id</v>
          </cell>
          <cell r="R1" t="str">
            <v>价格带标识</v>
          </cell>
          <cell r="S1" t="str">
            <v>竞销品标识id</v>
          </cell>
          <cell r="T1" t="str">
            <v>竞销品标识</v>
          </cell>
          <cell r="U1" t="str">
            <v>重点品种标识</v>
          </cell>
          <cell r="V1" t="str">
            <v>促销标识</v>
          </cell>
          <cell r="W1" t="str">
            <v>数量</v>
          </cell>
        </row>
        <row r="2">
          <cell r="B2">
            <v>307</v>
          </cell>
          <cell r="C2" t="str">
            <v>旗舰片</v>
          </cell>
          <cell r="D2" t="str">
            <v>四川太极旗舰店</v>
          </cell>
          <cell r="E2">
            <v>162305</v>
          </cell>
          <cell r="F2" t="str">
            <v>氨糖软骨素钙片</v>
          </cell>
          <cell r="G2" t="str">
            <v>180片</v>
          </cell>
          <cell r="H2" t="str">
            <v>盒</v>
          </cell>
          <cell r="I2" t="str">
            <v>汤臣倍健</v>
          </cell>
          <cell r="J2">
            <v>25051</v>
          </cell>
          <cell r="K2">
            <v>30801</v>
          </cell>
          <cell r="L2" t="str">
            <v>改善骨质疏松类保健食品</v>
          </cell>
          <cell r="M2" t="str">
            <v>改善骨质疏松类保健食品</v>
          </cell>
          <cell r="N2" t="str">
            <v>保健食品</v>
          </cell>
          <cell r="O2" t="str">
            <v/>
          </cell>
          <cell r="P2" t="str">
            <v>B</v>
          </cell>
          <cell r="Q2" t="str">
            <v/>
          </cell>
          <cell r="R2" t="str">
            <v/>
          </cell>
          <cell r="S2" t="str">
            <v/>
          </cell>
          <cell r="T2" t="str">
            <v/>
          </cell>
          <cell r="U2" t="str">
            <v/>
          </cell>
          <cell r="V2" t="str">
            <v/>
          </cell>
          <cell r="W2">
            <v>154</v>
          </cell>
        </row>
        <row r="3">
          <cell r="B3">
            <v>343</v>
          </cell>
          <cell r="C3" t="str">
            <v>西北片区</v>
          </cell>
          <cell r="D3" t="str">
            <v>四川太极光华药店</v>
          </cell>
          <cell r="E3">
            <v>162305</v>
          </cell>
          <cell r="F3" t="str">
            <v>氨糖软骨素钙片</v>
          </cell>
          <cell r="G3" t="str">
            <v>180片</v>
          </cell>
          <cell r="H3" t="str">
            <v>盒</v>
          </cell>
          <cell r="I3" t="str">
            <v>汤臣倍健</v>
          </cell>
          <cell r="J3">
            <v>25051</v>
          </cell>
          <cell r="K3">
            <v>30801</v>
          </cell>
          <cell r="L3" t="str">
            <v>改善骨质疏松类保健食品</v>
          </cell>
          <cell r="M3" t="str">
            <v>改善骨质疏松类保健食品</v>
          </cell>
          <cell r="N3" t="str">
            <v>保健食品</v>
          </cell>
          <cell r="O3" t="str">
            <v/>
          </cell>
          <cell r="P3" t="str">
            <v>B</v>
          </cell>
          <cell r="Q3" t="str">
            <v/>
          </cell>
          <cell r="R3" t="str">
            <v/>
          </cell>
          <cell r="S3" t="str">
            <v/>
          </cell>
          <cell r="T3" t="str">
            <v/>
          </cell>
          <cell r="U3" t="str">
            <v/>
          </cell>
          <cell r="V3" t="str">
            <v/>
          </cell>
          <cell r="W3">
            <v>31</v>
          </cell>
        </row>
        <row r="4">
          <cell r="B4">
            <v>750</v>
          </cell>
          <cell r="C4" t="str">
            <v>东南片区</v>
          </cell>
          <cell r="D4" t="str">
            <v>成都成汉太极大药房有限公司</v>
          </cell>
          <cell r="E4">
            <v>162305</v>
          </cell>
          <cell r="F4" t="str">
            <v>氨糖软骨素钙片</v>
          </cell>
          <cell r="G4" t="str">
            <v>180片</v>
          </cell>
          <cell r="H4" t="str">
            <v>盒</v>
          </cell>
          <cell r="I4" t="str">
            <v>汤臣倍健</v>
          </cell>
          <cell r="J4">
            <v>25051</v>
          </cell>
          <cell r="K4">
            <v>30801</v>
          </cell>
          <cell r="L4" t="str">
            <v>改善骨质疏松类保健食品</v>
          </cell>
          <cell r="M4" t="str">
            <v>改善骨质疏松类保健食品</v>
          </cell>
          <cell r="N4" t="str">
            <v>保健食品</v>
          </cell>
          <cell r="O4" t="str">
            <v/>
          </cell>
          <cell r="P4" t="str">
            <v>B</v>
          </cell>
          <cell r="Q4" t="str">
            <v/>
          </cell>
          <cell r="R4" t="str">
            <v/>
          </cell>
          <cell r="S4" t="str">
            <v/>
          </cell>
          <cell r="T4" t="str">
            <v/>
          </cell>
          <cell r="U4" t="str">
            <v/>
          </cell>
          <cell r="V4" t="str">
            <v/>
          </cell>
          <cell r="W4">
            <v>27</v>
          </cell>
        </row>
        <row r="5">
          <cell r="B5">
            <v>329</v>
          </cell>
          <cell r="C5" t="str">
            <v>城郊二片区</v>
          </cell>
          <cell r="D5" t="str">
            <v>四川太极温江店</v>
          </cell>
          <cell r="E5">
            <v>162305</v>
          </cell>
          <cell r="F5" t="str">
            <v>氨糖软骨素钙片</v>
          </cell>
          <cell r="G5" t="str">
            <v>180片</v>
          </cell>
          <cell r="H5" t="str">
            <v>盒</v>
          </cell>
          <cell r="I5" t="str">
            <v>汤臣倍健</v>
          </cell>
          <cell r="J5">
            <v>25051</v>
          </cell>
          <cell r="K5">
            <v>30801</v>
          </cell>
          <cell r="L5" t="str">
            <v>改善骨质疏松类保健食品</v>
          </cell>
          <cell r="M5" t="str">
            <v>改善骨质疏松类保健食品</v>
          </cell>
          <cell r="N5" t="str">
            <v>保健食品</v>
          </cell>
          <cell r="O5" t="str">
            <v/>
          </cell>
          <cell r="P5" t="str">
            <v>B</v>
          </cell>
          <cell r="Q5" t="str">
            <v/>
          </cell>
          <cell r="R5" t="str">
            <v/>
          </cell>
          <cell r="S5" t="str">
            <v/>
          </cell>
          <cell r="T5" t="str">
            <v/>
          </cell>
          <cell r="U5" t="str">
            <v/>
          </cell>
          <cell r="V5" t="str">
            <v/>
          </cell>
          <cell r="W5">
            <v>25</v>
          </cell>
        </row>
        <row r="6">
          <cell r="B6">
            <v>365</v>
          </cell>
          <cell r="C6" t="str">
            <v>西北片区</v>
          </cell>
          <cell r="D6" t="str">
            <v>四川太极光华村街药店</v>
          </cell>
          <cell r="E6">
            <v>162305</v>
          </cell>
          <cell r="F6" t="str">
            <v>氨糖软骨素钙片</v>
          </cell>
          <cell r="G6" t="str">
            <v>180片</v>
          </cell>
          <cell r="H6" t="str">
            <v>盒</v>
          </cell>
          <cell r="I6" t="str">
            <v>汤臣倍健</v>
          </cell>
          <cell r="J6">
            <v>25051</v>
          </cell>
          <cell r="K6">
            <v>30801</v>
          </cell>
          <cell r="L6" t="str">
            <v>改善骨质疏松类保健食品</v>
          </cell>
          <cell r="M6" t="str">
            <v>改善骨质疏松类保健食品</v>
          </cell>
          <cell r="N6" t="str">
            <v>保健食品</v>
          </cell>
          <cell r="O6" t="str">
            <v/>
          </cell>
          <cell r="P6" t="str">
            <v>B</v>
          </cell>
          <cell r="Q6" t="str">
            <v/>
          </cell>
          <cell r="R6" t="str">
            <v/>
          </cell>
          <cell r="S6" t="str">
            <v/>
          </cell>
          <cell r="T6" t="str">
            <v/>
          </cell>
          <cell r="U6" t="str">
            <v/>
          </cell>
          <cell r="V6" t="str">
            <v/>
          </cell>
          <cell r="W6">
            <v>26</v>
          </cell>
        </row>
        <row r="7">
          <cell r="B7">
            <v>341</v>
          </cell>
          <cell r="C7" t="str">
            <v>城郊一片区</v>
          </cell>
          <cell r="D7" t="str">
            <v>四川太极邛崃中心药店</v>
          </cell>
          <cell r="E7">
            <v>162305</v>
          </cell>
          <cell r="F7" t="str">
            <v>氨糖软骨素钙片</v>
          </cell>
          <cell r="G7" t="str">
            <v>180片</v>
          </cell>
          <cell r="H7" t="str">
            <v>盒</v>
          </cell>
          <cell r="I7" t="str">
            <v>汤臣倍健</v>
          </cell>
          <cell r="J7">
            <v>25051</v>
          </cell>
          <cell r="K7">
            <v>30801</v>
          </cell>
          <cell r="L7" t="str">
            <v>改善骨质疏松类保健食品</v>
          </cell>
          <cell r="M7" t="str">
            <v>改善骨质疏松类保健食品</v>
          </cell>
          <cell r="N7" t="str">
            <v>保健食品</v>
          </cell>
          <cell r="O7" t="str">
            <v/>
          </cell>
          <cell r="P7" t="str">
            <v>B</v>
          </cell>
          <cell r="Q7" t="str">
            <v/>
          </cell>
          <cell r="R7" t="str">
            <v/>
          </cell>
          <cell r="S7" t="str">
            <v/>
          </cell>
          <cell r="T7" t="str">
            <v/>
          </cell>
          <cell r="U7" t="str">
            <v/>
          </cell>
          <cell r="V7" t="str">
            <v/>
          </cell>
          <cell r="W7">
            <v>25</v>
          </cell>
        </row>
        <row r="8">
          <cell r="B8">
            <v>585</v>
          </cell>
          <cell r="C8" t="str">
            <v>西北片区</v>
          </cell>
          <cell r="D8" t="str">
            <v>四川太极成华区羊子山西路药店（兴元华盛）</v>
          </cell>
          <cell r="E8">
            <v>162305</v>
          </cell>
          <cell r="F8" t="str">
            <v>氨糖软骨素钙片</v>
          </cell>
          <cell r="G8" t="str">
            <v>180片</v>
          </cell>
          <cell r="H8" t="str">
            <v>盒</v>
          </cell>
          <cell r="I8" t="str">
            <v>汤臣倍健</v>
          </cell>
          <cell r="J8">
            <v>25051</v>
          </cell>
          <cell r="K8">
            <v>30801</v>
          </cell>
          <cell r="L8" t="str">
            <v>改善骨质疏松类保健食品</v>
          </cell>
          <cell r="M8" t="str">
            <v>改善骨质疏松类保健食品</v>
          </cell>
          <cell r="N8" t="str">
            <v>保健食品</v>
          </cell>
          <cell r="O8" t="str">
            <v/>
          </cell>
          <cell r="P8" t="str">
            <v>B</v>
          </cell>
          <cell r="Q8" t="str">
            <v/>
          </cell>
          <cell r="R8" t="str">
            <v/>
          </cell>
          <cell r="S8" t="str">
            <v/>
          </cell>
          <cell r="T8" t="str">
            <v/>
          </cell>
          <cell r="U8" t="str">
            <v/>
          </cell>
          <cell r="V8" t="str">
            <v/>
          </cell>
          <cell r="W8">
            <v>24</v>
          </cell>
        </row>
        <row r="9">
          <cell r="B9">
            <v>549</v>
          </cell>
          <cell r="C9" t="str">
            <v>城郊一片区</v>
          </cell>
          <cell r="D9" t="str">
            <v>四川太极大邑县晋源镇东壕沟段药店</v>
          </cell>
          <cell r="E9">
            <v>162305</v>
          </cell>
          <cell r="F9" t="str">
            <v>氨糖软骨素钙片</v>
          </cell>
          <cell r="G9" t="str">
            <v>180片</v>
          </cell>
          <cell r="H9" t="str">
            <v>盒</v>
          </cell>
          <cell r="I9" t="str">
            <v>汤臣倍健</v>
          </cell>
          <cell r="J9">
            <v>25051</v>
          </cell>
          <cell r="K9">
            <v>30801</v>
          </cell>
          <cell r="L9" t="str">
            <v>改善骨质疏松类保健食品</v>
          </cell>
          <cell r="M9" t="str">
            <v>改善骨质疏松类保健食品</v>
          </cell>
          <cell r="N9" t="str">
            <v>保健食品</v>
          </cell>
          <cell r="O9" t="str">
            <v/>
          </cell>
          <cell r="P9" t="str">
            <v>B</v>
          </cell>
          <cell r="Q9" t="str">
            <v/>
          </cell>
          <cell r="R9" t="str">
            <v/>
          </cell>
          <cell r="S9" t="str">
            <v/>
          </cell>
          <cell r="T9" t="str">
            <v/>
          </cell>
          <cell r="U9" t="str">
            <v/>
          </cell>
          <cell r="V9" t="str">
            <v/>
          </cell>
          <cell r="W9">
            <v>24</v>
          </cell>
        </row>
        <row r="10">
          <cell r="B10">
            <v>571</v>
          </cell>
          <cell r="C10" t="str">
            <v>东南片区</v>
          </cell>
          <cell r="D10" t="str">
            <v>四川太极高新区民丰大道西段药店</v>
          </cell>
          <cell r="E10">
            <v>162305</v>
          </cell>
          <cell r="F10" t="str">
            <v>氨糖软骨素钙片</v>
          </cell>
          <cell r="G10" t="str">
            <v>180片</v>
          </cell>
          <cell r="H10" t="str">
            <v>盒</v>
          </cell>
          <cell r="I10" t="str">
            <v>汤臣倍健</v>
          </cell>
          <cell r="J10">
            <v>25051</v>
          </cell>
          <cell r="K10">
            <v>30801</v>
          </cell>
          <cell r="L10" t="str">
            <v>改善骨质疏松类保健食品</v>
          </cell>
          <cell r="M10" t="str">
            <v>改善骨质疏松类保健食品</v>
          </cell>
          <cell r="N10" t="str">
            <v>保健食品</v>
          </cell>
          <cell r="O10" t="str">
            <v/>
          </cell>
          <cell r="P10" t="str">
            <v>B</v>
          </cell>
          <cell r="Q10" t="str">
            <v/>
          </cell>
          <cell r="R10" t="str">
            <v/>
          </cell>
          <cell r="S10" t="str">
            <v/>
          </cell>
          <cell r="T10" t="str">
            <v/>
          </cell>
          <cell r="U10" t="str">
            <v/>
          </cell>
          <cell r="V10" t="str">
            <v/>
          </cell>
          <cell r="W10">
            <v>20</v>
          </cell>
        </row>
        <row r="11">
          <cell r="B11">
            <v>578</v>
          </cell>
          <cell r="C11" t="str">
            <v>城中片区</v>
          </cell>
          <cell r="D11" t="str">
            <v>四川太极成华区华油路药店</v>
          </cell>
          <cell r="E11">
            <v>162305</v>
          </cell>
          <cell r="F11" t="str">
            <v>氨糖软骨素钙片</v>
          </cell>
          <cell r="G11" t="str">
            <v>180片</v>
          </cell>
          <cell r="H11" t="str">
            <v>盒</v>
          </cell>
          <cell r="I11" t="str">
            <v>汤臣倍健</v>
          </cell>
          <cell r="J11">
            <v>25051</v>
          </cell>
          <cell r="K11">
            <v>30801</v>
          </cell>
          <cell r="L11" t="str">
            <v>改善骨质疏松类保健食品</v>
          </cell>
          <cell r="M11" t="str">
            <v>改善骨质疏松类保健食品</v>
          </cell>
          <cell r="N11" t="str">
            <v>保健食品</v>
          </cell>
          <cell r="O11" t="str">
            <v/>
          </cell>
          <cell r="P11" t="str">
            <v>B</v>
          </cell>
          <cell r="Q11" t="str">
            <v/>
          </cell>
          <cell r="R11" t="str">
            <v/>
          </cell>
          <cell r="S11" t="str">
            <v/>
          </cell>
          <cell r="T11" t="str">
            <v/>
          </cell>
          <cell r="U11" t="str">
            <v/>
          </cell>
          <cell r="V11" t="str">
            <v/>
          </cell>
          <cell r="W11">
            <v>17</v>
          </cell>
        </row>
        <row r="12">
          <cell r="B12">
            <v>726</v>
          </cell>
          <cell r="C12" t="str">
            <v>西北片区</v>
          </cell>
          <cell r="D12" t="str">
            <v>四川太极金牛区交大路第三药店</v>
          </cell>
          <cell r="E12">
            <v>162305</v>
          </cell>
          <cell r="F12" t="str">
            <v>氨糖软骨素钙片</v>
          </cell>
          <cell r="G12" t="str">
            <v>180片</v>
          </cell>
          <cell r="H12" t="str">
            <v>盒</v>
          </cell>
          <cell r="I12" t="str">
            <v>汤臣倍健</v>
          </cell>
          <cell r="J12">
            <v>25051</v>
          </cell>
          <cell r="K12">
            <v>30801</v>
          </cell>
          <cell r="L12" t="str">
            <v>改善骨质疏松类保健食品</v>
          </cell>
          <cell r="M12" t="str">
            <v>改善骨质疏松类保健食品</v>
          </cell>
          <cell r="N12" t="str">
            <v>保健食品</v>
          </cell>
          <cell r="O12" t="str">
            <v/>
          </cell>
          <cell r="P12" t="str">
            <v>B</v>
          </cell>
          <cell r="Q12" t="str">
            <v/>
          </cell>
          <cell r="R12" t="str">
            <v/>
          </cell>
          <cell r="S12" t="str">
            <v/>
          </cell>
          <cell r="T12" t="str">
            <v/>
          </cell>
          <cell r="U12" t="str">
            <v/>
          </cell>
          <cell r="V12" t="str">
            <v/>
          </cell>
          <cell r="W12">
            <v>18</v>
          </cell>
        </row>
        <row r="13">
          <cell r="B13">
            <v>587</v>
          </cell>
          <cell r="C13" t="str">
            <v>城郊二片区</v>
          </cell>
          <cell r="D13" t="str">
            <v>四川太极都江堰景中路店</v>
          </cell>
          <cell r="E13">
            <v>162305</v>
          </cell>
          <cell r="F13" t="str">
            <v>氨糖软骨素钙片</v>
          </cell>
          <cell r="G13" t="str">
            <v>180片</v>
          </cell>
          <cell r="H13" t="str">
            <v>盒</v>
          </cell>
          <cell r="I13" t="str">
            <v>汤臣倍健</v>
          </cell>
          <cell r="J13">
            <v>25051</v>
          </cell>
          <cell r="K13">
            <v>30801</v>
          </cell>
          <cell r="L13" t="str">
            <v>改善骨质疏松类保健食品</v>
          </cell>
          <cell r="M13" t="str">
            <v>改善骨质疏松类保健食品</v>
          </cell>
          <cell r="N13" t="str">
            <v>保健食品</v>
          </cell>
          <cell r="O13" t="str">
            <v/>
          </cell>
          <cell r="P13" t="str">
            <v>B</v>
          </cell>
          <cell r="Q13" t="str">
            <v/>
          </cell>
          <cell r="R13" t="str">
            <v/>
          </cell>
          <cell r="S13" t="str">
            <v/>
          </cell>
          <cell r="T13" t="str">
            <v/>
          </cell>
          <cell r="U13" t="str">
            <v/>
          </cell>
          <cell r="V13" t="str">
            <v/>
          </cell>
          <cell r="W13">
            <v>18</v>
          </cell>
        </row>
        <row r="14">
          <cell r="B14">
            <v>718</v>
          </cell>
          <cell r="C14" t="str">
            <v>城中片区</v>
          </cell>
          <cell r="D14" t="str">
            <v>四川太极龙泉驿区龙泉街道驿生路药店</v>
          </cell>
          <cell r="E14">
            <v>162305</v>
          </cell>
          <cell r="F14" t="str">
            <v>氨糖软骨素钙片</v>
          </cell>
          <cell r="G14" t="str">
            <v>180片</v>
          </cell>
          <cell r="H14" t="str">
            <v>盒</v>
          </cell>
          <cell r="I14" t="str">
            <v>汤臣倍健</v>
          </cell>
          <cell r="J14">
            <v>25051</v>
          </cell>
          <cell r="K14">
            <v>30801</v>
          </cell>
          <cell r="L14" t="str">
            <v>改善骨质疏松类保健食品</v>
          </cell>
          <cell r="M14" t="str">
            <v>改善骨质疏松类保健食品</v>
          </cell>
          <cell r="N14" t="str">
            <v>保健食品</v>
          </cell>
          <cell r="O14" t="str">
            <v/>
          </cell>
          <cell r="P14" t="str">
            <v>B</v>
          </cell>
          <cell r="Q14" t="str">
            <v/>
          </cell>
          <cell r="R14" t="str">
            <v/>
          </cell>
          <cell r="S14" t="str">
            <v/>
          </cell>
          <cell r="T14" t="str">
            <v/>
          </cell>
          <cell r="U14" t="str">
            <v/>
          </cell>
          <cell r="V14" t="str">
            <v/>
          </cell>
          <cell r="W14">
            <v>18</v>
          </cell>
        </row>
        <row r="15">
          <cell r="B15">
            <v>582</v>
          </cell>
          <cell r="C15" t="str">
            <v>西北片区</v>
          </cell>
          <cell r="D15" t="str">
            <v>四川太极青羊区十二桥药店</v>
          </cell>
          <cell r="E15">
            <v>162305</v>
          </cell>
          <cell r="F15" t="str">
            <v>氨糖软骨素钙片</v>
          </cell>
          <cell r="G15" t="str">
            <v>180片</v>
          </cell>
          <cell r="H15" t="str">
            <v>盒</v>
          </cell>
          <cell r="I15" t="str">
            <v>汤臣倍健</v>
          </cell>
          <cell r="J15">
            <v>25051</v>
          </cell>
          <cell r="K15">
            <v>30801</v>
          </cell>
          <cell r="L15" t="str">
            <v>改善骨质疏松类保健食品</v>
          </cell>
          <cell r="M15" t="str">
            <v>改善骨质疏松类保健食品</v>
          </cell>
          <cell r="N15" t="str">
            <v>保健食品</v>
          </cell>
          <cell r="O15" t="str">
            <v/>
          </cell>
          <cell r="P15" t="str">
            <v>B</v>
          </cell>
          <cell r="Q15" t="str">
            <v/>
          </cell>
          <cell r="R15" t="str">
            <v/>
          </cell>
          <cell r="S15" t="str">
            <v/>
          </cell>
          <cell r="T15" t="str">
            <v/>
          </cell>
          <cell r="U15" t="str">
            <v/>
          </cell>
          <cell r="V15" t="str">
            <v/>
          </cell>
          <cell r="W15">
            <v>16</v>
          </cell>
        </row>
        <row r="16">
          <cell r="B16">
            <v>399</v>
          </cell>
          <cell r="C16" t="str">
            <v>东南片区</v>
          </cell>
          <cell r="D16" t="str">
            <v>四川太极高新天久北巷药店</v>
          </cell>
          <cell r="E16">
            <v>162305</v>
          </cell>
          <cell r="F16" t="str">
            <v>氨糖软骨素钙片</v>
          </cell>
          <cell r="G16" t="str">
            <v>180片</v>
          </cell>
          <cell r="H16" t="str">
            <v>盒</v>
          </cell>
          <cell r="I16" t="str">
            <v>汤臣倍健</v>
          </cell>
          <cell r="J16">
            <v>25051</v>
          </cell>
          <cell r="K16">
            <v>30801</v>
          </cell>
          <cell r="L16" t="str">
            <v>改善骨质疏松类保健食品</v>
          </cell>
          <cell r="M16" t="str">
            <v>改善骨质疏松类保健食品</v>
          </cell>
          <cell r="N16" t="str">
            <v>保健食品</v>
          </cell>
          <cell r="O16" t="str">
            <v/>
          </cell>
          <cell r="P16" t="str">
            <v>B</v>
          </cell>
          <cell r="Q16" t="str">
            <v/>
          </cell>
          <cell r="R16" t="str">
            <v/>
          </cell>
          <cell r="S16" t="str">
            <v/>
          </cell>
          <cell r="T16" t="str">
            <v/>
          </cell>
          <cell r="U16" t="str">
            <v/>
          </cell>
          <cell r="V16" t="str">
            <v/>
          </cell>
          <cell r="W16">
            <v>16</v>
          </cell>
        </row>
        <row r="17">
          <cell r="B17">
            <v>707</v>
          </cell>
          <cell r="C17" t="str">
            <v>东南片区</v>
          </cell>
          <cell r="D17" t="str">
            <v>四川太极成华区万科路药店</v>
          </cell>
          <cell r="E17">
            <v>162305</v>
          </cell>
          <cell r="F17" t="str">
            <v>氨糖软骨素钙片</v>
          </cell>
          <cell r="G17" t="str">
            <v>180片</v>
          </cell>
          <cell r="H17" t="str">
            <v>盒</v>
          </cell>
          <cell r="I17" t="str">
            <v>汤臣倍健</v>
          </cell>
          <cell r="J17">
            <v>25051</v>
          </cell>
          <cell r="K17">
            <v>30801</v>
          </cell>
          <cell r="L17" t="str">
            <v>改善骨质疏松类保健食品</v>
          </cell>
          <cell r="M17" t="str">
            <v>改善骨质疏松类保健食品</v>
          </cell>
          <cell r="N17" t="str">
            <v>保健食品</v>
          </cell>
          <cell r="O17" t="str">
            <v/>
          </cell>
          <cell r="P17" t="str">
            <v>B</v>
          </cell>
          <cell r="Q17" t="str">
            <v/>
          </cell>
          <cell r="R17" t="str">
            <v/>
          </cell>
          <cell r="S17" t="str">
            <v/>
          </cell>
          <cell r="T17" t="str">
            <v/>
          </cell>
          <cell r="U17" t="str">
            <v/>
          </cell>
          <cell r="V17" t="str">
            <v/>
          </cell>
          <cell r="W17">
            <v>16</v>
          </cell>
        </row>
        <row r="18">
          <cell r="B18">
            <v>709</v>
          </cell>
          <cell r="C18" t="str">
            <v>西北片区</v>
          </cell>
          <cell r="D18" t="str">
            <v>四川太极新都区马超东路店</v>
          </cell>
          <cell r="E18">
            <v>162305</v>
          </cell>
          <cell r="F18" t="str">
            <v>氨糖软骨素钙片</v>
          </cell>
          <cell r="G18" t="str">
            <v>180片</v>
          </cell>
          <cell r="H18" t="str">
            <v>盒</v>
          </cell>
          <cell r="I18" t="str">
            <v>汤臣倍健</v>
          </cell>
          <cell r="J18">
            <v>25051</v>
          </cell>
          <cell r="K18">
            <v>30801</v>
          </cell>
          <cell r="L18" t="str">
            <v>改善骨质疏松类保健食品</v>
          </cell>
          <cell r="M18" t="str">
            <v>改善骨质疏松类保健食品</v>
          </cell>
          <cell r="N18" t="str">
            <v>保健食品</v>
          </cell>
          <cell r="O18" t="str">
            <v/>
          </cell>
          <cell r="P18" t="str">
            <v>B</v>
          </cell>
          <cell r="Q18" t="str">
            <v/>
          </cell>
          <cell r="R18" t="str">
            <v/>
          </cell>
          <cell r="S18" t="str">
            <v/>
          </cell>
          <cell r="T18" t="str">
            <v/>
          </cell>
          <cell r="U18" t="str">
            <v/>
          </cell>
          <cell r="V18" t="str">
            <v/>
          </cell>
          <cell r="W18">
            <v>14</v>
          </cell>
        </row>
        <row r="19">
          <cell r="B19">
            <v>598</v>
          </cell>
          <cell r="C19" t="str">
            <v>东南片区</v>
          </cell>
          <cell r="D19" t="str">
            <v>四川太极锦江区水杉街药店</v>
          </cell>
          <cell r="E19">
            <v>162305</v>
          </cell>
          <cell r="F19" t="str">
            <v>氨糖软骨素钙片</v>
          </cell>
          <cell r="G19" t="str">
            <v>180片</v>
          </cell>
          <cell r="H19" t="str">
            <v>盒</v>
          </cell>
          <cell r="I19" t="str">
            <v>汤臣倍健</v>
          </cell>
          <cell r="J19">
            <v>25051</v>
          </cell>
          <cell r="K19">
            <v>30801</v>
          </cell>
          <cell r="L19" t="str">
            <v>改善骨质疏松类保健食品</v>
          </cell>
          <cell r="M19" t="str">
            <v>改善骨质疏松类保健食品</v>
          </cell>
          <cell r="N19" t="str">
            <v>保健食品</v>
          </cell>
          <cell r="O19" t="str">
            <v/>
          </cell>
          <cell r="P19" t="str">
            <v>B</v>
          </cell>
          <cell r="Q19" t="str">
            <v/>
          </cell>
          <cell r="R19" t="str">
            <v/>
          </cell>
          <cell r="S19" t="str">
            <v/>
          </cell>
          <cell r="T19" t="str">
            <v/>
          </cell>
          <cell r="U19" t="str">
            <v/>
          </cell>
          <cell r="V19" t="str">
            <v/>
          </cell>
          <cell r="W19">
            <v>15</v>
          </cell>
        </row>
        <row r="20">
          <cell r="B20">
            <v>52</v>
          </cell>
          <cell r="C20" t="str">
            <v>城郊二片区</v>
          </cell>
          <cell r="D20" t="str">
            <v>四川太极崇州中心店</v>
          </cell>
          <cell r="E20">
            <v>162305</v>
          </cell>
          <cell r="F20" t="str">
            <v>氨糖软骨素钙片</v>
          </cell>
          <cell r="G20" t="str">
            <v>180片</v>
          </cell>
          <cell r="H20" t="str">
            <v>盒</v>
          </cell>
          <cell r="I20" t="str">
            <v>汤臣倍健</v>
          </cell>
          <cell r="J20">
            <v>25051</v>
          </cell>
          <cell r="K20">
            <v>30801</v>
          </cell>
          <cell r="L20" t="str">
            <v>改善骨质疏松类保健食品</v>
          </cell>
          <cell r="M20" t="str">
            <v>改善骨质疏松类保健食品</v>
          </cell>
          <cell r="N20" t="str">
            <v>保健食品</v>
          </cell>
          <cell r="O20" t="str">
            <v/>
          </cell>
          <cell r="P20" t="str">
            <v>B</v>
          </cell>
          <cell r="Q20" t="str">
            <v/>
          </cell>
          <cell r="R20" t="str">
            <v/>
          </cell>
          <cell r="S20" t="str">
            <v/>
          </cell>
          <cell r="T20" t="str">
            <v/>
          </cell>
          <cell r="U20" t="str">
            <v/>
          </cell>
          <cell r="V20" t="str">
            <v/>
          </cell>
          <cell r="W20">
            <v>16</v>
          </cell>
        </row>
        <row r="21">
          <cell r="B21">
            <v>347</v>
          </cell>
          <cell r="C21" t="str">
            <v>西北片区</v>
          </cell>
          <cell r="D21" t="str">
            <v>四川太极清江东路2药店</v>
          </cell>
          <cell r="E21">
            <v>162305</v>
          </cell>
          <cell r="F21" t="str">
            <v>氨糖软骨素钙片</v>
          </cell>
          <cell r="G21" t="str">
            <v>180片</v>
          </cell>
          <cell r="H21" t="str">
            <v>盒</v>
          </cell>
          <cell r="I21" t="str">
            <v>汤臣倍健</v>
          </cell>
          <cell r="J21">
            <v>25051</v>
          </cell>
          <cell r="K21">
            <v>30801</v>
          </cell>
          <cell r="L21" t="str">
            <v>改善骨质疏松类保健食品</v>
          </cell>
          <cell r="M21" t="str">
            <v>改善骨质疏松类保健食品</v>
          </cell>
          <cell r="N21" t="str">
            <v>保健食品</v>
          </cell>
          <cell r="O21" t="str">
            <v/>
          </cell>
          <cell r="P21" t="str">
            <v>B</v>
          </cell>
          <cell r="Q21" t="str">
            <v/>
          </cell>
          <cell r="R21" t="str">
            <v/>
          </cell>
          <cell r="S21" t="str">
            <v/>
          </cell>
          <cell r="T21" t="str">
            <v/>
          </cell>
          <cell r="U21" t="str">
            <v/>
          </cell>
          <cell r="V21" t="str">
            <v/>
          </cell>
          <cell r="W21">
            <v>14</v>
          </cell>
        </row>
        <row r="22">
          <cell r="B22">
            <v>514</v>
          </cell>
          <cell r="C22" t="str">
            <v>城郊一片区</v>
          </cell>
          <cell r="D22" t="str">
            <v>四川太极新津邓双镇岷江店</v>
          </cell>
          <cell r="E22">
            <v>162305</v>
          </cell>
          <cell r="F22" t="str">
            <v>氨糖软骨素钙片</v>
          </cell>
          <cell r="G22" t="str">
            <v>180片</v>
          </cell>
          <cell r="H22" t="str">
            <v>盒</v>
          </cell>
          <cell r="I22" t="str">
            <v>汤臣倍健</v>
          </cell>
          <cell r="J22">
            <v>25051</v>
          </cell>
          <cell r="K22">
            <v>30801</v>
          </cell>
          <cell r="L22" t="str">
            <v>改善骨质疏松类保健食品</v>
          </cell>
          <cell r="M22" t="str">
            <v>改善骨质疏松类保健食品</v>
          </cell>
          <cell r="N22" t="str">
            <v>保健食品</v>
          </cell>
          <cell r="O22" t="str">
            <v/>
          </cell>
          <cell r="P22" t="str">
            <v>B</v>
          </cell>
          <cell r="Q22" t="str">
            <v/>
          </cell>
          <cell r="R22" t="str">
            <v/>
          </cell>
          <cell r="S22" t="str">
            <v/>
          </cell>
          <cell r="T22" t="str">
            <v/>
          </cell>
          <cell r="U22" t="str">
            <v/>
          </cell>
          <cell r="V22" t="str">
            <v/>
          </cell>
          <cell r="W22">
            <v>13</v>
          </cell>
        </row>
        <row r="23">
          <cell r="B23">
            <v>733</v>
          </cell>
          <cell r="C23" t="str">
            <v>东南片区</v>
          </cell>
          <cell r="D23" t="str">
            <v>四川太极双流区东升街道三强西路药店</v>
          </cell>
          <cell r="E23">
            <v>162305</v>
          </cell>
          <cell r="F23" t="str">
            <v>氨糖软骨素钙片</v>
          </cell>
          <cell r="G23" t="str">
            <v>180片</v>
          </cell>
          <cell r="H23" t="str">
            <v>盒</v>
          </cell>
          <cell r="I23" t="str">
            <v>汤臣倍健</v>
          </cell>
          <cell r="J23">
            <v>25051</v>
          </cell>
          <cell r="K23">
            <v>30801</v>
          </cell>
          <cell r="L23" t="str">
            <v>改善骨质疏松类保健食品</v>
          </cell>
          <cell r="M23" t="str">
            <v>改善骨质疏松类保健食品</v>
          </cell>
          <cell r="N23" t="str">
            <v>保健食品</v>
          </cell>
          <cell r="O23" t="str">
            <v/>
          </cell>
          <cell r="P23" t="str">
            <v>B</v>
          </cell>
          <cell r="Q23" t="str">
            <v/>
          </cell>
          <cell r="R23" t="str">
            <v/>
          </cell>
          <cell r="S23" t="str">
            <v/>
          </cell>
          <cell r="T23" t="str">
            <v/>
          </cell>
          <cell r="U23" t="str">
            <v/>
          </cell>
          <cell r="V23" t="str">
            <v/>
          </cell>
          <cell r="W23">
            <v>11</v>
          </cell>
        </row>
        <row r="24">
          <cell r="B24">
            <v>712</v>
          </cell>
          <cell r="C24" t="str">
            <v>东南片区</v>
          </cell>
          <cell r="D24" t="str">
            <v>四川太极成华区华泰路药店</v>
          </cell>
          <cell r="E24">
            <v>162305</v>
          </cell>
          <cell r="F24" t="str">
            <v>氨糖软骨素钙片</v>
          </cell>
          <cell r="G24" t="str">
            <v>180片</v>
          </cell>
          <cell r="H24" t="str">
            <v>盒</v>
          </cell>
          <cell r="I24" t="str">
            <v>汤臣倍健</v>
          </cell>
          <cell r="J24">
            <v>25051</v>
          </cell>
          <cell r="K24">
            <v>30801</v>
          </cell>
          <cell r="L24" t="str">
            <v>改善骨质疏松类保健食品</v>
          </cell>
          <cell r="M24" t="str">
            <v>改善骨质疏松类保健食品</v>
          </cell>
          <cell r="N24" t="str">
            <v>保健食品</v>
          </cell>
          <cell r="O24" t="str">
            <v/>
          </cell>
          <cell r="P24" t="str">
            <v>B</v>
          </cell>
          <cell r="Q24" t="str">
            <v/>
          </cell>
          <cell r="R24" t="str">
            <v/>
          </cell>
          <cell r="S24" t="str">
            <v/>
          </cell>
          <cell r="T24" t="str">
            <v/>
          </cell>
          <cell r="U24" t="str">
            <v/>
          </cell>
          <cell r="V24" t="str">
            <v/>
          </cell>
          <cell r="W24">
            <v>11</v>
          </cell>
        </row>
        <row r="25">
          <cell r="B25">
            <v>517</v>
          </cell>
          <cell r="C25" t="str">
            <v>城中片区</v>
          </cell>
          <cell r="D25" t="str">
            <v>四川太极青羊区北东街店</v>
          </cell>
          <cell r="E25">
            <v>162305</v>
          </cell>
          <cell r="F25" t="str">
            <v>氨糖软骨素钙片</v>
          </cell>
          <cell r="G25" t="str">
            <v>180片</v>
          </cell>
          <cell r="H25" t="str">
            <v>盒</v>
          </cell>
          <cell r="I25" t="str">
            <v>汤臣倍健</v>
          </cell>
          <cell r="J25">
            <v>25051</v>
          </cell>
          <cell r="K25">
            <v>30801</v>
          </cell>
          <cell r="L25" t="str">
            <v>改善骨质疏松类保健食品</v>
          </cell>
          <cell r="M25" t="str">
            <v>改善骨质疏松类保健食品</v>
          </cell>
          <cell r="N25" t="str">
            <v>保健食品</v>
          </cell>
          <cell r="O25" t="str">
            <v/>
          </cell>
          <cell r="P25" t="str">
            <v>B</v>
          </cell>
          <cell r="Q25" t="str">
            <v/>
          </cell>
          <cell r="R25" t="str">
            <v/>
          </cell>
          <cell r="S25" t="str">
            <v/>
          </cell>
          <cell r="T25" t="str">
            <v/>
          </cell>
          <cell r="U25" t="str">
            <v/>
          </cell>
          <cell r="V25" t="str">
            <v/>
          </cell>
          <cell r="W25">
            <v>11</v>
          </cell>
        </row>
        <row r="26">
          <cell r="B26">
            <v>349</v>
          </cell>
          <cell r="C26" t="str">
            <v>城中片区</v>
          </cell>
          <cell r="D26" t="str">
            <v>四川太极人民中路店</v>
          </cell>
          <cell r="E26">
            <v>162305</v>
          </cell>
          <cell r="F26" t="str">
            <v>氨糖软骨素钙片</v>
          </cell>
          <cell r="G26" t="str">
            <v>180片</v>
          </cell>
          <cell r="H26" t="str">
            <v>盒</v>
          </cell>
          <cell r="I26" t="str">
            <v>汤臣倍健</v>
          </cell>
          <cell r="J26">
            <v>25051</v>
          </cell>
          <cell r="K26">
            <v>30801</v>
          </cell>
          <cell r="L26" t="str">
            <v>改善骨质疏松类保健食品</v>
          </cell>
          <cell r="M26" t="str">
            <v>改善骨质疏松类保健食品</v>
          </cell>
          <cell r="N26" t="str">
            <v>保健食品</v>
          </cell>
          <cell r="O26" t="str">
            <v/>
          </cell>
          <cell r="P26" t="str">
            <v>B</v>
          </cell>
          <cell r="Q26" t="str">
            <v/>
          </cell>
          <cell r="R26" t="str">
            <v/>
          </cell>
          <cell r="S26" t="str">
            <v/>
          </cell>
          <cell r="T26" t="str">
            <v/>
          </cell>
          <cell r="U26" t="str">
            <v/>
          </cell>
          <cell r="V26" t="str">
            <v/>
          </cell>
          <cell r="W26">
            <v>13</v>
          </cell>
        </row>
        <row r="27">
          <cell r="B27">
            <v>391</v>
          </cell>
          <cell r="C27" t="str">
            <v>城中片区</v>
          </cell>
          <cell r="D27" t="str">
            <v>四川太极金丝街药店</v>
          </cell>
          <cell r="E27">
            <v>162305</v>
          </cell>
          <cell r="F27" t="str">
            <v>氨糖软骨素钙片</v>
          </cell>
          <cell r="G27" t="str">
            <v>180片</v>
          </cell>
          <cell r="H27" t="str">
            <v>盒</v>
          </cell>
          <cell r="I27" t="str">
            <v>汤臣倍健</v>
          </cell>
          <cell r="J27">
            <v>25051</v>
          </cell>
          <cell r="K27">
            <v>30801</v>
          </cell>
          <cell r="L27" t="str">
            <v>改善骨质疏松类保健食品</v>
          </cell>
          <cell r="M27" t="str">
            <v>改善骨质疏松类保健食品</v>
          </cell>
          <cell r="N27" t="str">
            <v>保健食品</v>
          </cell>
          <cell r="O27" t="str">
            <v/>
          </cell>
          <cell r="P27" t="str">
            <v>B</v>
          </cell>
          <cell r="Q27" t="str">
            <v/>
          </cell>
          <cell r="R27" t="str">
            <v/>
          </cell>
          <cell r="S27" t="str">
            <v/>
          </cell>
          <cell r="T27" t="str">
            <v/>
          </cell>
          <cell r="U27" t="str">
            <v/>
          </cell>
          <cell r="V27" t="str">
            <v/>
          </cell>
          <cell r="W27">
            <v>12</v>
          </cell>
        </row>
        <row r="28">
          <cell r="B28">
            <v>373</v>
          </cell>
          <cell r="C28" t="str">
            <v>城中片区</v>
          </cell>
          <cell r="D28" t="str">
            <v>四川太极通盈街药店</v>
          </cell>
          <cell r="E28">
            <v>162305</v>
          </cell>
          <cell r="F28" t="str">
            <v>氨糖软骨素钙片</v>
          </cell>
          <cell r="G28" t="str">
            <v>180片</v>
          </cell>
          <cell r="H28" t="str">
            <v>盒</v>
          </cell>
          <cell r="I28" t="str">
            <v>汤臣倍健</v>
          </cell>
          <cell r="J28">
            <v>25051</v>
          </cell>
          <cell r="K28">
            <v>30801</v>
          </cell>
          <cell r="L28" t="str">
            <v>改善骨质疏松类保健食品</v>
          </cell>
          <cell r="M28" t="str">
            <v>改善骨质疏松类保健食品</v>
          </cell>
          <cell r="N28" t="str">
            <v>保健食品</v>
          </cell>
          <cell r="O28" t="str">
            <v/>
          </cell>
          <cell r="P28" t="str">
            <v>B</v>
          </cell>
          <cell r="Q28" t="str">
            <v/>
          </cell>
          <cell r="R28" t="str">
            <v/>
          </cell>
          <cell r="S28" t="str">
            <v/>
          </cell>
          <cell r="T28" t="str">
            <v/>
          </cell>
          <cell r="U28" t="str">
            <v/>
          </cell>
          <cell r="V28" t="str">
            <v/>
          </cell>
          <cell r="W28">
            <v>11</v>
          </cell>
        </row>
        <row r="29">
          <cell r="B29">
            <v>572</v>
          </cell>
          <cell r="C29" t="str">
            <v>城中片区</v>
          </cell>
          <cell r="D29" t="str">
            <v>四川太极郫县郫筒镇东大街药店</v>
          </cell>
          <cell r="E29">
            <v>162305</v>
          </cell>
          <cell r="F29" t="str">
            <v>氨糖软骨素钙片</v>
          </cell>
          <cell r="G29" t="str">
            <v>180片</v>
          </cell>
          <cell r="H29" t="str">
            <v>盒</v>
          </cell>
          <cell r="I29" t="str">
            <v>汤臣倍健</v>
          </cell>
          <cell r="J29">
            <v>25051</v>
          </cell>
          <cell r="K29">
            <v>30801</v>
          </cell>
          <cell r="L29" t="str">
            <v>改善骨质疏松类保健食品</v>
          </cell>
          <cell r="M29" t="str">
            <v>改善骨质疏松类保健食品</v>
          </cell>
          <cell r="N29" t="str">
            <v>保健食品</v>
          </cell>
          <cell r="O29" t="str">
            <v/>
          </cell>
          <cell r="P29" t="str">
            <v>B</v>
          </cell>
          <cell r="Q29" t="str">
            <v/>
          </cell>
          <cell r="R29" t="str">
            <v/>
          </cell>
          <cell r="S29" t="str">
            <v/>
          </cell>
          <cell r="T29" t="str">
            <v/>
          </cell>
          <cell r="U29" t="str">
            <v/>
          </cell>
          <cell r="V29" t="str">
            <v/>
          </cell>
          <cell r="W29">
            <v>11</v>
          </cell>
        </row>
        <row r="30">
          <cell r="B30">
            <v>379</v>
          </cell>
          <cell r="C30" t="str">
            <v>西北片区</v>
          </cell>
          <cell r="D30" t="str">
            <v>四川太极土龙路药店</v>
          </cell>
          <cell r="E30">
            <v>162305</v>
          </cell>
          <cell r="F30" t="str">
            <v>氨糖软骨素钙片</v>
          </cell>
          <cell r="G30" t="str">
            <v>180片</v>
          </cell>
          <cell r="H30" t="str">
            <v>盒</v>
          </cell>
          <cell r="I30" t="str">
            <v>汤臣倍健</v>
          </cell>
          <cell r="J30">
            <v>25051</v>
          </cell>
          <cell r="K30">
            <v>30801</v>
          </cell>
          <cell r="L30" t="str">
            <v>改善骨质疏松类保健食品</v>
          </cell>
          <cell r="M30" t="str">
            <v>改善骨质疏松类保健食品</v>
          </cell>
          <cell r="N30" t="str">
            <v>保健食品</v>
          </cell>
          <cell r="O30" t="str">
            <v/>
          </cell>
          <cell r="P30" t="str">
            <v>B</v>
          </cell>
          <cell r="Q30" t="str">
            <v/>
          </cell>
          <cell r="R30" t="str">
            <v/>
          </cell>
          <cell r="S30" t="str">
            <v/>
          </cell>
          <cell r="T30" t="str">
            <v/>
          </cell>
          <cell r="U30" t="str">
            <v/>
          </cell>
          <cell r="V30" t="str">
            <v/>
          </cell>
          <cell r="W30">
            <v>11</v>
          </cell>
        </row>
        <row r="31">
          <cell r="B31">
            <v>102934</v>
          </cell>
          <cell r="C31" t="str">
            <v>西北片区</v>
          </cell>
          <cell r="D31" t="str">
            <v>四川太极大药房连锁有限公司金牛区银河北街药店</v>
          </cell>
          <cell r="E31">
            <v>162305</v>
          </cell>
          <cell r="F31" t="str">
            <v>氨糖软骨素钙片</v>
          </cell>
          <cell r="G31" t="str">
            <v>180片</v>
          </cell>
          <cell r="H31" t="str">
            <v>盒</v>
          </cell>
          <cell r="I31" t="str">
            <v>汤臣倍健</v>
          </cell>
          <cell r="J31">
            <v>25051</v>
          </cell>
          <cell r="K31">
            <v>30801</v>
          </cell>
          <cell r="L31" t="str">
            <v>改善骨质疏松类保健食品</v>
          </cell>
          <cell r="M31" t="str">
            <v>改善骨质疏松类保健食品</v>
          </cell>
          <cell r="N31" t="str">
            <v>保健食品</v>
          </cell>
          <cell r="O31" t="str">
            <v/>
          </cell>
          <cell r="P31" t="str">
            <v>B</v>
          </cell>
          <cell r="Q31" t="str">
            <v/>
          </cell>
          <cell r="R31" t="str">
            <v/>
          </cell>
          <cell r="S31" t="str">
            <v/>
          </cell>
          <cell r="T31" t="str">
            <v/>
          </cell>
          <cell r="U31" t="str">
            <v/>
          </cell>
          <cell r="V31" t="str">
            <v/>
          </cell>
          <cell r="W31">
            <v>12</v>
          </cell>
        </row>
        <row r="32">
          <cell r="B32">
            <v>102935</v>
          </cell>
          <cell r="C32" t="str">
            <v>城中片区</v>
          </cell>
          <cell r="D32" t="str">
            <v>四川太极大药房连锁有限公司青羊区童子街药店</v>
          </cell>
          <cell r="E32">
            <v>162305</v>
          </cell>
          <cell r="F32" t="str">
            <v>氨糖软骨素钙片</v>
          </cell>
          <cell r="G32" t="str">
            <v>180片</v>
          </cell>
          <cell r="H32" t="str">
            <v>盒</v>
          </cell>
          <cell r="I32" t="str">
            <v>汤臣倍健</v>
          </cell>
          <cell r="J32">
            <v>25051</v>
          </cell>
          <cell r="K32">
            <v>30801</v>
          </cell>
          <cell r="L32" t="str">
            <v>改善骨质疏松类保健食品</v>
          </cell>
          <cell r="M32" t="str">
            <v>改善骨质疏松类保健食品</v>
          </cell>
          <cell r="N32" t="str">
            <v>保健食品</v>
          </cell>
          <cell r="O32" t="str">
            <v/>
          </cell>
          <cell r="P32" t="str">
            <v>B</v>
          </cell>
          <cell r="Q32" t="str">
            <v/>
          </cell>
          <cell r="R32" t="str">
            <v/>
          </cell>
          <cell r="S32" t="str">
            <v/>
          </cell>
          <cell r="T32" t="str">
            <v/>
          </cell>
          <cell r="U32" t="str">
            <v/>
          </cell>
          <cell r="V32" t="str">
            <v/>
          </cell>
          <cell r="W32">
            <v>11</v>
          </cell>
        </row>
        <row r="33">
          <cell r="B33">
            <v>102479</v>
          </cell>
          <cell r="C33" t="str">
            <v>城中片区</v>
          </cell>
          <cell r="D33" t="str">
            <v>四川太极锦江区劼人路药店</v>
          </cell>
          <cell r="E33">
            <v>162305</v>
          </cell>
          <cell r="F33" t="str">
            <v>氨糖软骨素钙片</v>
          </cell>
          <cell r="G33" t="str">
            <v>180片</v>
          </cell>
          <cell r="H33" t="str">
            <v>盒</v>
          </cell>
          <cell r="I33" t="str">
            <v>汤臣倍健</v>
          </cell>
          <cell r="J33">
            <v>25051</v>
          </cell>
          <cell r="K33">
            <v>30801</v>
          </cell>
          <cell r="L33" t="str">
            <v>改善骨质疏松类保健食品</v>
          </cell>
          <cell r="M33" t="str">
            <v>改善骨质疏松类保健食品</v>
          </cell>
          <cell r="N33" t="str">
            <v>保健食品</v>
          </cell>
          <cell r="O33" t="str">
            <v/>
          </cell>
          <cell r="P33" t="str">
            <v>B</v>
          </cell>
          <cell r="Q33" t="str">
            <v/>
          </cell>
          <cell r="R33" t="str">
            <v/>
          </cell>
          <cell r="S33" t="str">
            <v/>
          </cell>
          <cell r="T33" t="str">
            <v/>
          </cell>
          <cell r="U33" t="str">
            <v/>
          </cell>
          <cell r="V33" t="str">
            <v/>
          </cell>
          <cell r="W33">
            <v>10</v>
          </cell>
        </row>
        <row r="34">
          <cell r="B34">
            <v>704</v>
          </cell>
          <cell r="C34" t="str">
            <v>城郊二片区</v>
          </cell>
          <cell r="D34" t="str">
            <v>四川太极都江堰奎光路中段药店</v>
          </cell>
          <cell r="E34">
            <v>162305</v>
          </cell>
          <cell r="F34" t="str">
            <v>氨糖软骨素钙片</v>
          </cell>
          <cell r="G34" t="str">
            <v>180片</v>
          </cell>
          <cell r="H34" t="str">
            <v>盒</v>
          </cell>
          <cell r="I34" t="str">
            <v>汤臣倍健</v>
          </cell>
          <cell r="J34">
            <v>25051</v>
          </cell>
          <cell r="K34">
            <v>30801</v>
          </cell>
          <cell r="L34" t="str">
            <v>改善骨质疏松类保健食品</v>
          </cell>
          <cell r="M34" t="str">
            <v>改善骨质疏松类保健食品</v>
          </cell>
          <cell r="N34" t="str">
            <v>保健食品</v>
          </cell>
          <cell r="O34" t="str">
            <v/>
          </cell>
          <cell r="P34" t="str">
            <v>B</v>
          </cell>
          <cell r="Q34" t="str">
            <v/>
          </cell>
          <cell r="R34" t="str">
            <v/>
          </cell>
          <cell r="S34" t="str">
            <v/>
          </cell>
          <cell r="T34" t="str">
            <v/>
          </cell>
          <cell r="U34" t="str">
            <v/>
          </cell>
          <cell r="V34" t="str">
            <v/>
          </cell>
          <cell r="W34">
            <v>9</v>
          </cell>
        </row>
        <row r="35">
          <cell r="B35">
            <v>732</v>
          </cell>
          <cell r="C35" t="str">
            <v>城郊一片区</v>
          </cell>
          <cell r="D35" t="str">
            <v>四川太极邛崃市羊安镇永康大道药店</v>
          </cell>
          <cell r="E35">
            <v>162305</v>
          </cell>
          <cell r="F35" t="str">
            <v>氨糖软骨素钙片</v>
          </cell>
          <cell r="G35" t="str">
            <v>180片</v>
          </cell>
          <cell r="H35" t="str">
            <v>盒</v>
          </cell>
          <cell r="I35" t="str">
            <v>汤臣倍健</v>
          </cell>
          <cell r="J35">
            <v>25051</v>
          </cell>
          <cell r="K35">
            <v>30801</v>
          </cell>
          <cell r="L35" t="str">
            <v>改善骨质疏松类保健食品</v>
          </cell>
          <cell r="M35" t="str">
            <v>改善骨质疏松类保健食品</v>
          </cell>
          <cell r="N35" t="str">
            <v>保健食品</v>
          </cell>
          <cell r="O35" t="str">
            <v/>
          </cell>
          <cell r="P35" t="str">
            <v>B</v>
          </cell>
          <cell r="Q35" t="str">
            <v/>
          </cell>
          <cell r="R35" t="str">
            <v/>
          </cell>
          <cell r="S35" t="str">
            <v/>
          </cell>
          <cell r="T35" t="str">
            <v/>
          </cell>
          <cell r="U35" t="str">
            <v/>
          </cell>
          <cell r="V35" t="str">
            <v/>
          </cell>
          <cell r="W35">
            <v>9</v>
          </cell>
        </row>
        <row r="36">
          <cell r="B36">
            <v>752</v>
          </cell>
          <cell r="C36" t="str">
            <v>西北片区</v>
          </cell>
          <cell r="D36" t="str">
            <v>四川太极大药房连锁有限公司武侯区聚萃街药店</v>
          </cell>
          <cell r="E36">
            <v>162305</v>
          </cell>
          <cell r="F36" t="str">
            <v>氨糖软骨素钙片</v>
          </cell>
          <cell r="G36" t="str">
            <v>180片</v>
          </cell>
          <cell r="H36" t="str">
            <v>盒</v>
          </cell>
          <cell r="I36" t="str">
            <v>汤臣倍健</v>
          </cell>
          <cell r="J36">
            <v>25051</v>
          </cell>
          <cell r="K36">
            <v>30801</v>
          </cell>
          <cell r="L36" t="str">
            <v>改善骨质疏松类保健食品</v>
          </cell>
          <cell r="M36" t="str">
            <v>改善骨质疏松类保健食品</v>
          </cell>
          <cell r="N36" t="str">
            <v>保健食品</v>
          </cell>
          <cell r="O36" t="str">
            <v/>
          </cell>
          <cell r="P36" t="str">
            <v>B</v>
          </cell>
          <cell r="Q36" t="str">
            <v/>
          </cell>
          <cell r="R36" t="str">
            <v/>
          </cell>
          <cell r="S36" t="str">
            <v/>
          </cell>
          <cell r="T36" t="str">
            <v/>
          </cell>
          <cell r="U36" t="str">
            <v/>
          </cell>
          <cell r="V36" t="str">
            <v/>
          </cell>
          <cell r="W36">
            <v>9</v>
          </cell>
        </row>
        <row r="37">
          <cell r="B37">
            <v>515</v>
          </cell>
          <cell r="C37" t="str">
            <v>城中片区</v>
          </cell>
          <cell r="D37" t="str">
            <v>四川太极成华区崔家店路药店</v>
          </cell>
          <cell r="E37">
            <v>162305</v>
          </cell>
          <cell r="F37" t="str">
            <v>氨糖软骨素钙片</v>
          </cell>
          <cell r="G37" t="str">
            <v>180片</v>
          </cell>
          <cell r="H37" t="str">
            <v>盒</v>
          </cell>
          <cell r="I37" t="str">
            <v>汤臣倍健</v>
          </cell>
          <cell r="J37">
            <v>25051</v>
          </cell>
          <cell r="K37">
            <v>30801</v>
          </cell>
          <cell r="L37" t="str">
            <v>改善骨质疏松类保健食品</v>
          </cell>
          <cell r="M37" t="str">
            <v>改善骨质疏松类保健食品</v>
          </cell>
          <cell r="N37" t="str">
            <v>保健食品</v>
          </cell>
          <cell r="O37" t="str">
            <v/>
          </cell>
          <cell r="P37" t="str">
            <v>B</v>
          </cell>
          <cell r="Q37" t="str">
            <v/>
          </cell>
          <cell r="R37" t="str">
            <v/>
          </cell>
          <cell r="S37" t="str">
            <v/>
          </cell>
          <cell r="T37" t="str">
            <v/>
          </cell>
          <cell r="U37" t="str">
            <v/>
          </cell>
          <cell r="V37" t="str">
            <v/>
          </cell>
          <cell r="W37">
            <v>10</v>
          </cell>
        </row>
        <row r="38">
          <cell r="B38">
            <v>730</v>
          </cell>
          <cell r="C38" t="str">
            <v>西北片区</v>
          </cell>
          <cell r="D38" t="str">
            <v>四川太极新都区新繁镇繁江北路药店</v>
          </cell>
          <cell r="E38">
            <v>162305</v>
          </cell>
          <cell r="F38" t="str">
            <v>氨糖软骨素钙片</v>
          </cell>
          <cell r="G38" t="str">
            <v>180片</v>
          </cell>
          <cell r="H38" t="str">
            <v>盒</v>
          </cell>
          <cell r="I38" t="str">
            <v>汤臣倍健</v>
          </cell>
          <cell r="J38">
            <v>25051</v>
          </cell>
          <cell r="K38">
            <v>30801</v>
          </cell>
          <cell r="L38" t="str">
            <v>改善骨质疏松类保健食品</v>
          </cell>
          <cell r="M38" t="str">
            <v>改善骨质疏松类保健食品</v>
          </cell>
          <cell r="N38" t="str">
            <v>保健食品</v>
          </cell>
          <cell r="O38" t="str">
            <v/>
          </cell>
          <cell r="P38" t="str">
            <v>B</v>
          </cell>
          <cell r="Q38" t="str">
            <v/>
          </cell>
          <cell r="R38" t="str">
            <v/>
          </cell>
          <cell r="S38" t="str">
            <v/>
          </cell>
          <cell r="T38" t="str">
            <v/>
          </cell>
          <cell r="U38" t="str">
            <v/>
          </cell>
          <cell r="V38" t="str">
            <v/>
          </cell>
          <cell r="W38">
            <v>8</v>
          </cell>
        </row>
        <row r="39">
          <cell r="B39">
            <v>355</v>
          </cell>
          <cell r="C39" t="str">
            <v>城中片区</v>
          </cell>
          <cell r="D39" t="str">
            <v>四川太极双林路药店</v>
          </cell>
          <cell r="E39">
            <v>162305</v>
          </cell>
          <cell r="F39" t="str">
            <v>氨糖软骨素钙片</v>
          </cell>
          <cell r="G39" t="str">
            <v>180片</v>
          </cell>
          <cell r="H39" t="str">
            <v>盒</v>
          </cell>
          <cell r="I39" t="str">
            <v>汤臣倍健</v>
          </cell>
          <cell r="J39">
            <v>25051</v>
          </cell>
          <cell r="K39">
            <v>30801</v>
          </cell>
          <cell r="L39" t="str">
            <v>改善骨质疏松类保健食品</v>
          </cell>
          <cell r="M39" t="str">
            <v>改善骨质疏松类保健食品</v>
          </cell>
          <cell r="N39" t="str">
            <v>保健食品</v>
          </cell>
          <cell r="O39" t="str">
            <v/>
          </cell>
          <cell r="P39" t="str">
            <v>B</v>
          </cell>
          <cell r="Q39" t="str">
            <v/>
          </cell>
          <cell r="R39" t="str">
            <v/>
          </cell>
          <cell r="S39" t="str">
            <v/>
          </cell>
          <cell r="T39" t="str">
            <v/>
          </cell>
          <cell r="U39" t="str">
            <v/>
          </cell>
          <cell r="V39" t="str">
            <v/>
          </cell>
          <cell r="W39">
            <v>10</v>
          </cell>
        </row>
        <row r="40">
          <cell r="B40">
            <v>54</v>
          </cell>
          <cell r="C40" t="str">
            <v>城郊二片区</v>
          </cell>
          <cell r="D40" t="str">
            <v>四川太极怀远店</v>
          </cell>
          <cell r="E40">
            <v>162305</v>
          </cell>
          <cell r="F40" t="str">
            <v>氨糖软骨素钙片</v>
          </cell>
          <cell r="G40" t="str">
            <v>180片</v>
          </cell>
          <cell r="H40" t="str">
            <v>盒</v>
          </cell>
          <cell r="I40" t="str">
            <v>汤臣倍健</v>
          </cell>
          <cell r="J40">
            <v>25051</v>
          </cell>
          <cell r="K40">
            <v>30801</v>
          </cell>
          <cell r="L40" t="str">
            <v>改善骨质疏松类保健食品</v>
          </cell>
          <cell r="M40" t="str">
            <v>改善骨质疏松类保健食品</v>
          </cell>
          <cell r="N40" t="str">
            <v>保健食品</v>
          </cell>
          <cell r="O40" t="str">
            <v/>
          </cell>
          <cell r="P40" t="str">
            <v>B</v>
          </cell>
          <cell r="Q40" t="str">
            <v/>
          </cell>
          <cell r="R40" t="str">
            <v/>
          </cell>
          <cell r="S40" t="str">
            <v/>
          </cell>
          <cell r="T40" t="str">
            <v/>
          </cell>
          <cell r="U40" t="str">
            <v/>
          </cell>
          <cell r="V40" t="str">
            <v/>
          </cell>
          <cell r="W40">
            <v>12</v>
          </cell>
        </row>
        <row r="41">
          <cell r="B41">
            <v>737</v>
          </cell>
          <cell r="C41" t="str">
            <v>东南片区</v>
          </cell>
          <cell r="D41" t="str">
            <v>四川太极高新区大源北街药店</v>
          </cell>
          <cell r="E41">
            <v>162305</v>
          </cell>
          <cell r="F41" t="str">
            <v>氨糖软骨素钙片</v>
          </cell>
          <cell r="G41" t="str">
            <v>180片</v>
          </cell>
          <cell r="H41" t="str">
            <v>盒</v>
          </cell>
          <cell r="I41" t="str">
            <v>汤臣倍健</v>
          </cell>
          <cell r="J41">
            <v>25051</v>
          </cell>
          <cell r="K41">
            <v>30801</v>
          </cell>
          <cell r="L41" t="str">
            <v>改善骨质疏松类保健食品</v>
          </cell>
          <cell r="M41" t="str">
            <v>改善骨质疏松类保健食品</v>
          </cell>
          <cell r="N41" t="str">
            <v>保健食品</v>
          </cell>
          <cell r="O41" t="str">
            <v/>
          </cell>
          <cell r="P41" t="str">
            <v>B</v>
          </cell>
          <cell r="Q41" t="str">
            <v/>
          </cell>
          <cell r="R41" t="str">
            <v/>
          </cell>
          <cell r="S41" t="str">
            <v/>
          </cell>
          <cell r="T41" t="str">
            <v/>
          </cell>
          <cell r="U41" t="str">
            <v/>
          </cell>
          <cell r="V41" t="str">
            <v/>
          </cell>
          <cell r="W41">
            <v>9</v>
          </cell>
        </row>
        <row r="42">
          <cell r="B42">
            <v>103198</v>
          </cell>
          <cell r="C42" t="str">
            <v>西北片区</v>
          </cell>
          <cell r="D42" t="str">
            <v>四川太极大药房连锁有限公司青羊区贝森北路药店</v>
          </cell>
          <cell r="E42">
            <v>162305</v>
          </cell>
          <cell r="F42" t="str">
            <v>氨糖软骨素钙片</v>
          </cell>
          <cell r="G42" t="str">
            <v>180片</v>
          </cell>
          <cell r="H42" t="str">
            <v>盒</v>
          </cell>
          <cell r="I42" t="str">
            <v>汤臣倍健</v>
          </cell>
          <cell r="J42">
            <v>25051</v>
          </cell>
          <cell r="K42">
            <v>30801</v>
          </cell>
          <cell r="L42" t="str">
            <v>改善骨质疏松类保健食品</v>
          </cell>
          <cell r="M42" t="str">
            <v>改善骨质疏松类保健食品</v>
          </cell>
          <cell r="N42" t="str">
            <v>保健食品</v>
          </cell>
          <cell r="O42" t="str">
            <v/>
          </cell>
          <cell r="P42" t="str">
            <v>B</v>
          </cell>
          <cell r="Q42" t="str">
            <v/>
          </cell>
          <cell r="R42" t="str">
            <v/>
          </cell>
          <cell r="S42" t="str">
            <v/>
          </cell>
          <cell r="T42" t="str">
            <v/>
          </cell>
          <cell r="U42" t="str">
            <v/>
          </cell>
          <cell r="V42" t="str">
            <v/>
          </cell>
          <cell r="W42">
            <v>9</v>
          </cell>
        </row>
        <row r="43">
          <cell r="B43">
            <v>102567</v>
          </cell>
          <cell r="C43" t="str">
            <v>城郊一片区</v>
          </cell>
          <cell r="D43" t="str">
            <v>四川太极新津县五津镇武阳西路药店</v>
          </cell>
          <cell r="E43">
            <v>162305</v>
          </cell>
          <cell r="F43" t="str">
            <v>氨糖软骨素钙片</v>
          </cell>
          <cell r="G43" t="str">
            <v>180片</v>
          </cell>
          <cell r="H43" t="str">
            <v>盒</v>
          </cell>
          <cell r="I43" t="str">
            <v>汤臣倍健</v>
          </cell>
          <cell r="J43">
            <v>25051</v>
          </cell>
          <cell r="K43">
            <v>30801</v>
          </cell>
          <cell r="L43" t="str">
            <v>改善骨质疏松类保健食品</v>
          </cell>
          <cell r="M43" t="str">
            <v>改善骨质疏松类保健食品</v>
          </cell>
          <cell r="N43" t="str">
            <v>保健食品</v>
          </cell>
          <cell r="O43" t="str">
            <v/>
          </cell>
          <cell r="P43" t="str">
            <v>B</v>
          </cell>
          <cell r="Q43" t="str">
            <v/>
          </cell>
          <cell r="R43" t="str">
            <v/>
          </cell>
          <cell r="S43" t="str">
            <v/>
          </cell>
          <cell r="T43" t="str">
            <v/>
          </cell>
          <cell r="U43" t="str">
            <v/>
          </cell>
          <cell r="V43" t="str">
            <v/>
          </cell>
          <cell r="W43">
            <v>9</v>
          </cell>
        </row>
        <row r="44">
          <cell r="B44">
            <v>359</v>
          </cell>
          <cell r="C44" t="str">
            <v>西北片区</v>
          </cell>
          <cell r="D44" t="str">
            <v>四川太极枣子巷药店</v>
          </cell>
          <cell r="E44">
            <v>162305</v>
          </cell>
          <cell r="F44" t="str">
            <v>氨糖软骨素钙片</v>
          </cell>
          <cell r="G44" t="str">
            <v>180片</v>
          </cell>
          <cell r="H44" t="str">
            <v>盒</v>
          </cell>
          <cell r="I44" t="str">
            <v>汤臣倍健</v>
          </cell>
          <cell r="J44">
            <v>25051</v>
          </cell>
          <cell r="K44">
            <v>30801</v>
          </cell>
          <cell r="L44" t="str">
            <v>改善骨质疏松类保健食品</v>
          </cell>
          <cell r="M44" t="str">
            <v>改善骨质疏松类保健食品</v>
          </cell>
          <cell r="N44" t="str">
            <v>保健食品</v>
          </cell>
          <cell r="O44" t="str">
            <v/>
          </cell>
          <cell r="P44" t="str">
            <v>B</v>
          </cell>
          <cell r="Q44" t="str">
            <v/>
          </cell>
          <cell r="R44" t="str">
            <v/>
          </cell>
          <cell r="S44" t="str">
            <v/>
          </cell>
          <cell r="T44" t="str">
            <v/>
          </cell>
          <cell r="U44" t="str">
            <v/>
          </cell>
          <cell r="V44" t="str">
            <v/>
          </cell>
          <cell r="W44">
            <v>9</v>
          </cell>
        </row>
        <row r="45">
          <cell r="B45">
            <v>387</v>
          </cell>
          <cell r="C45" t="str">
            <v>东南片区</v>
          </cell>
          <cell r="D45" t="str">
            <v>四川太极新乐中街药店</v>
          </cell>
          <cell r="E45">
            <v>162305</v>
          </cell>
          <cell r="F45" t="str">
            <v>氨糖软骨素钙片</v>
          </cell>
          <cell r="G45" t="str">
            <v>180片</v>
          </cell>
          <cell r="H45" t="str">
            <v>盒</v>
          </cell>
          <cell r="I45" t="str">
            <v>汤臣倍健</v>
          </cell>
          <cell r="J45">
            <v>25051</v>
          </cell>
          <cell r="K45">
            <v>30801</v>
          </cell>
          <cell r="L45" t="str">
            <v>改善骨质疏松类保健食品</v>
          </cell>
          <cell r="M45" t="str">
            <v>改善骨质疏松类保健食品</v>
          </cell>
          <cell r="N45" t="str">
            <v>保健食品</v>
          </cell>
          <cell r="O45" t="str">
            <v/>
          </cell>
          <cell r="P45" t="str">
            <v>B</v>
          </cell>
          <cell r="Q45" t="str">
            <v/>
          </cell>
          <cell r="R45" t="str">
            <v/>
          </cell>
          <cell r="S45" t="str">
            <v/>
          </cell>
          <cell r="T45" t="str">
            <v/>
          </cell>
          <cell r="U45" t="str">
            <v/>
          </cell>
          <cell r="V45" t="str">
            <v/>
          </cell>
          <cell r="W45">
            <v>8</v>
          </cell>
        </row>
        <row r="46">
          <cell r="B46">
            <v>513</v>
          </cell>
          <cell r="C46" t="str">
            <v>西北片区</v>
          </cell>
          <cell r="D46" t="str">
            <v>四川太极武侯区顺和街店</v>
          </cell>
          <cell r="E46">
            <v>162305</v>
          </cell>
          <cell r="F46" t="str">
            <v>氨糖软骨素钙片</v>
          </cell>
          <cell r="G46" t="str">
            <v>180片</v>
          </cell>
          <cell r="H46" t="str">
            <v>盒</v>
          </cell>
          <cell r="I46" t="str">
            <v>汤臣倍健</v>
          </cell>
          <cell r="J46">
            <v>25051</v>
          </cell>
          <cell r="K46">
            <v>30801</v>
          </cell>
          <cell r="L46" t="str">
            <v>改善骨质疏松类保健食品</v>
          </cell>
          <cell r="M46" t="str">
            <v>改善骨质疏松类保健食品</v>
          </cell>
          <cell r="N46" t="str">
            <v>保健食品</v>
          </cell>
          <cell r="O46" t="str">
            <v/>
          </cell>
          <cell r="P46" t="str">
            <v>B</v>
          </cell>
          <cell r="Q46" t="str">
            <v/>
          </cell>
          <cell r="R46" t="str">
            <v/>
          </cell>
          <cell r="S46" t="str">
            <v/>
          </cell>
          <cell r="T46" t="str">
            <v/>
          </cell>
          <cell r="U46" t="str">
            <v/>
          </cell>
          <cell r="V46" t="str">
            <v/>
          </cell>
          <cell r="W46">
            <v>8</v>
          </cell>
        </row>
        <row r="47">
          <cell r="B47">
            <v>546</v>
          </cell>
          <cell r="C47" t="str">
            <v>东南片区</v>
          </cell>
          <cell r="D47" t="str">
            <v>四川太极锦江区榕声路店</v>
          </cell>
          <cell r="E47">
            <v>162305</v>
          </cell>
          <cell r="F47" t="str">
            <v>氨糖软骨素钙片</v>
          </cell>
          <cell r="G47" t="str">
            <v>180片</v>
          </cell>
          <cell r="H47" t="str">
            <v>盒</v>
          </cell>
          <cell r="I47" t="str">
            <v>汤臣倍健</v>
          </cell>
          <cell r="J47">
            <v>25051</v>
          </cell>
          <cell r="K47">
            <v>30801</v>
          </cell>
          <cell r="L47" t="str">
            <v>改善骨质疏松类保健食品</v>
          </cell>
          <cell r="M47" t="str">
            <v>改善骨质疏松类保健食品</v>
          </cell>
          <cell r="N47" t="str">
            <v>保健食品</v>
          </cell>
          <cell r="O47" t="str">
            <v/>
          </cell>
          <cell r="P47" t="str">
            <v>B</v>
          </cell>
          <cell r="Q47" t="str">
            <v/>
          </cell>
          <cell r="R47" t="str">
            <v/>
          </cell>
          <cell r="S47" t="str">
            <v/>
          </cell>
          <cell r="T47" t="str">
            <v/>
          </cell>
          <cell r="U47" t="str">
            <v/>
          </cell>
          <cell r="V47" t="str">
            <v/>
          </cell>
          <cell r="W47">
            <v>7</v>
          </cell>
        </row>
        <row r="48">
          <cell r="B48">
            <v>539</v>
          </cell>
          <cell r="C48" t="str">
            <v>城郊一片区</v>
          </cell>
          <cell r="D48" t="str">
            <v>四川太极大邑县晋原镇子龙路店</v>
          </cell>
          <cell r="E48">
            <v>162305</v>
          </cell>
          <cell r="F48" t="str">
            <v>氨糖软骨素钙片</v>
          </cell>
          <cell r="G48" t="str">
            <v>180片</v>
          </cell>
          <cell r="H48" t="str">
            <v>盒</v>
          </cell>
          <cell r="I48" t="str">
            <v>汤臣倍健</v>
          </cell>
          <cell r="J48">
            <v>25051</v>
          </cell>
          <cell r="K48">
            <v>30801</v>
          </cell>
          <cell r="L48" t="str">
            <v>改善骨质疏松类保健食品</v>
          </cell>
          <cell r="M48" t="str">
            <v>改善骨质疏松类保健食品</v>
          </cell>
          <cell r="N48" t="str">
            <v>保健食品</v>
          </cell>
          <cell r="O48" t="str">
            <v/>
          </cell>
          <cell r="P48" t="str">
            <v>B</v>
          </cell>
          <cell r="Q48" t="str">
            <v/>
          </cell>
          <cell r="R48" t="str">
            <v/>
          </cell>
          <cell r="S48" t="str">
            <v/>
          </cell>
          <cell r="T48" t="str">
            <v/>
          </cell>
          <cell r="U48" t="str">
            <v/>
          </cell>
          <cell r="V48" t="str">
            <v/>
          </cell>
          <cell r="W48">
            <v>6</v>
          </cell>
        </row>
        <row r="49">
          <cell r="B49">
            <v>724</v>
          </cell>
          <cell r="C49" t="str">
            <v>东南片区</v>
          </cell>
          <cell r="D49" t="str">
            <v>四川太极锦江区观音桥街药店</v>
          </cell>
          <cell r="E49">
            <v>162305</v>
          </cell>
          <cell r="F49" t="str">
            <v>氨糖软骨素钙片</v>
          </cell>
          <cell r="G49" t="str">
            <v>180片</v>
          </cell>
          <cell r="H49" t="str">
            <v>盒</v>
          </cell>
          <cell r="I49" t="str">
            <v>汤臣倍健</v>
          </cell>
          <cell r="J49">
            <v>25051</v>
          </cell>
          <cell r="K49">
            <v>30801</v>
          </cell>
          <cell r="L49" t="str">
            <v>改善骨质疏松类保健食品</v>
          </cell>
          <cell r="M49" t="str">
            <v>改善骨质疏松类保健食品</v>
          </cell>
          <cell r="N49" t="str">
            <v>保健食品</v>
          </cell>
          <cell r="O49" t="str">
            <v/>
          </cell>
          <cell r="P49" t="str">
            <v>B</v>
          </cell>
          <cell r="Q49" t="str">
            <v/>
          </cell>
          <cell r="R49" t="str">
            <v/>
          </cell>
          <cell r="S49" t="str">
            <v/>
          </cell>
          <cell r="T49" t="str">
            <v/>
          </cell>
          <cell r="U49" t="str">
            <v/>
          </cell>
          <cell r="V49" t="str">
            <v/>
          </cell>
          <cell r="W49">
            <v>7</v>
          </cell>
        </row>
        <row r="50">
          <cell r="B50">
            <v>745</v>
          </cell>
          <cell r="C50" t="str">
            <v>西北片区</v>
          </cell>
          <cell r="D50" t="str">
            <v>四川太极金牛区金沙路药店</v>
          </cell>
          <cell r="E50">
            <v>162305</v>
          </cell>
          <cell r="F50" t="str">
            <v>氨糖软骨素钙片</v>
          </cell>
          <cell r="G50" t="str">
            <v>180片</v>
          </cell>
          <cell r="H50" t="str">
            <v>盒</v>
          </cell>
          <cell r="I50" t="str">
            <v>汤臣倍健</v>
          </cell>
          <cell r="J50">
            <v>25051</v>
          </cell>
          <cell r="K50">
            <v>30801</v>
          </cell>
          <cell r="L50" t="str">
            <v>改善骨质疏松类保健食品</v>
          </cell>
          <cell r="M50" t="str">
            <v>改善骨质疏松类保健食品</v>
          </cell>
          <cell r="N50" t="str">
            <v>保健食品</v>
          </cell>
          <cell r="O50" t="str">
            <v/>
          </cell>
          <cell r="P50" t="str">
            <v>B</v>
          </cell>
          <cell r="Q50" t="str">
            <v/>
          </cell>
          <cell r="R50" t="str">
            <v/>
          </cell>
          <cell r="S50" t="str">
            <v/>
          </cell>
          <cell r="T50" t="str">
            <v/>
          </cell>
          <cell r="U50" t="str">
            <v/>
          </cell>
          <cell r="V50" t="str">
            <v/>
          </cell>
          <cell r="W50">
            <v>7</v>
          </cell>
        </row>
        <row r="51">
          <cell r="B51">
            <v>367</v>
          </cell>
          <cell r="C51" t="str">
            <v>城郊二片区</v>
          </cell>
          <cell r="D51" t="str">
            <v>四川太极金带街药店</v>
          </cell>
          <cell r="E51">
            <v>162305</v>
          </cell>
          <cell r="F51" t="str">
            <v>氨糖软骨素钙片</v>
          </cell>
          <cell r="G51" t="str">
            <v>180片</v>
          </cell>
          <cell r="H51" t="str">
            <v>盒</v>
          </cell>
          <cell r="I51" t="str">
            <v>汤臣倍健</v>
          </cell>
          <cell r="J51">
            <v>25051</v>
          </cell>
          <cell r="K51">
            <v>30801</v>
          </cell>
          <cell r="L51" t="str">
            <v>改善骨质疏松类保健食品</v>
          </cell>
          <cell r="M51" t="str">
            <v>改善骨质疏松类保健食品</v>
          </cell>
          <cell r="N51" t="str">
            <v>保健食品</v>
          </cell>
          <cell r="O51" t="str">
            <v/>
          </cell>
          <cell r="P51" t="str">
            <v>B</v>
          </cell>
          <cell r="Q51" t="str">
            <v/>
          </cell>
          <cell r="R51" t="str">
            <v/>
          </cell>
          <cell r="S51" t="str">
            <v/>
          </cell>
          <cell r="T51" t="str">
            <v/>
          </cell>
          <cell r="U51" t="str">
            <v/>
          </cell>
          <cell r="V51" t="str">
            <v/>
          </cell>
          <cell r="W51">
            <v>6</v>
          </cell>
        </row>
        <row r="52">
          <cell r="B52">
            <v>56</v>
          </cell>
          <cell r="C52" t="str">
            <v>城郊二片区</v>
          </cell>
          <cell r="D52" t="str">
            <v>四川太极三江店</v>
          </cell>
          <cell r="E52">
            <v>162305</v>
          </cell>
          <cell r="F52" t="str">
            <v>氨糖软骨素钙片</v>
          </cell>
          <cell r="G52" t="str">
            <v>180片</v>
          </cell>
          <cell r="H52" t="str">
            <v>盒</v>
          </cell>
          <cell r="I52" t="str">
            <v>汤臣倍健</v>
          </cell>
          <cell r="J52">
            <v>25051</v>
          </cell>
          <cell r="K52">
            <v>30801</v>
          </cell>
          <cell r="L52" t="str">
            <v>改善骨质疏松类保健食品</v>
          </cell>
          <cell r="M52" t="str">
            <v>改善骨质疏松类保健食品</v>
          </cell>
          <cell r="N52" t="str">
            <v>保健食品</v>
          </cell>
          <cell r="O52" t="str">
            <v/>
          </cell>
          <cell r="P52" t="str">
            <v>B</v>
          </cell>
          <cell r="Q52" t="str">
            <v/>
          </cell>
          <cell r="R52" t="str">
            <v/>
          </cell>
          <cell r="S52" t="str">
            <v/>
          </cell>
          <cell r="T52" t="str">
            <v/>
          </cell>
          <cell r="U52" t="str">
            <v/>
          </cell>
          <cell r="V52" t="str">
            <v/>
          </cell>
          <cell r="W52">
            <v>6</v>
          </cell>
        </row>
        <row r="53">
          <cell r="B53">
            <v>738</v>
          </cell>
          <cell r="C53" t="str">
            <v>城郊二片区</v>
          </cell>
          <cell r="D53" t="str">
            <v>四川太极都江堰市蒲阳路药店</v>
          </cell>
          <cell r="E53">
            <v>162305</v>
          </cell>
          <cell r="F53" t="str">
            <v>氨糖软骨素钙片</v>
          </cell>
          <cell r="G53" t="str">
            <v>180片</v>
          </cell>
          <cell r="H53" t="str">
            <v>盒</v>
          </cell>
          <cell r="I53" t="str">
            <v>汤臣倍健</v>
          </cell>
          <cell r="J53">
            <v>25051</v>
          </cell>
          <cell r="K53">
            <v>30801</v>
          </cell>
          <cell r="L53" t="str">
            <v>改善骨质疏松类保健食品</v>
          </cell>
          <cell r="M53" t="str">
            <v>改善骨质疏松类保健食品</v>
          </cell>
          <cell r="N53" t="str">
            <v>保健食品</v>
          </cell>
          <cell r="O53" t="str">
            <v/>
          </cell>
          <cell r="P53" t="str">
            <v>B</v>
          </cell>
          <cell r="Q53" t="str">
            <v/>
          </cell>
          <cell r="R53" t="str">
            <v/>
          </cell>
          <cell r="S53" t="str">
            <v/>
          </cell>
          <cell r="T53" t="str">
            <v/>
          </cell>
          <cell r="U53" t="str">
            <v/>
          </cell>
          <cell r="V53" t="str">
            <v/>
          </cell>
          <cell r="W53">
            <v>6</v>
          </cell>
        </row>
        <row r="54">
          <cell r="B54">
            <v>385</v>
          </cell>
          <cell r="C54" t="str">
            <v>城郊一片区</v>
          </cell>
          <cell r="D54" t="str">
            <v>四川太极五津西路药店</v>
          </cell>
          <cell r="E54">
            <v>162305</v>
          </cell>
          <cell r="F54" t="str">
            <v>氨糖软骨素钙片</v>
          </cell>
          <cell r="G54" t="str">
            <v>180片</v>
          </cell>
          <cell r="H54" t="str">
            <v>盒</v>
          </cell>
          <cell r="I54" t="str">
            <v>汤臣倍健</v>
          </cell>
          <cell r="J54">
            <v>25051</v>
          </cell>
          <cell r="K54">
            <v>30801</v>
          </cell>
          <cell r="L54" t="str">
            <v>改善骨质疏松类保健食品</v>
          </cell>
          <cell r="M54" t="str">
            <v>改善骨质疏松类保健食品</v>
          </cell>
          <cell r="N54" t="str">
            <v>保健食品</v>
          </cell>
          <cell r="O54" t="str">
            <v/>
          </cell>
          <cell r="P54" t="str">
            <v>B</v>
          </cell>
          <cell r="Q54" t="str">
            <v/>
          </cell>
          <cell r="R54" t="str">
            <v/>
          </cell>
          <cell r="S54" t="str">
            <v/>
          </cell>
          <cell r="T54" t="str">
            <v/>
          </cell>
          <cell r="U54" t="str">
            <v/>
          </cell>
          <cell r="V54" t="str">
            <v/>
          </cell>
          <cell r="W54">
            <v>5</v>
          </cell>
        </row>
        <row r="55">
          <cell r="B55">
            <v>742</v>
          </cell>
          <cell r="C55" t="str">
            <v>城中片区</v>
          </cell>
          <cell r="D55" t="str">
            <v>四川太极锦江区庆云南街药店</v>
          </cell>
          <cell r="E55">
            <v>162305</v>
          </cell>
          <cell r="F55" t="str">
            <v>氨糖软骨素钙片</v>
          </cell>
          <cell r="G55" t="str">
            <v>180片</v>
          </cell>
          <cell r="H55" t="str">
            <v>盒</v>
          </cell>
          <cell r="I55" t="str">
            <v>汤臣倍健</v>
          </cell>
          <cell r="J55">
            <v>25051</v>
          </cell>
          <cell r="K55">
            <v>30801</v>
          </cell>
          <cell r="L55" t="str">
            <v>改善骨质疏松类保健食品</v>
          </cell>
          <cell r="M55" t="str">
            <v>改善骨质疏松类保健食品</v>
          </cell>
          <cell r="N55" t="str">
            <v>保健食品</v>
          </cell>
          <cell r="O55" t="str">
            <v/>
          </cell>
          <cell r="P55" t="str">
            <v>B</v>
          </cell>
          <cell r="Q55" t="str">
            <v/>
          </cell>
          <cell r="R55" t="str">
            <v/>
          </cell>
          <cell r="S55" t="str">
            <v/>
          </cell>
          <cell r="T55" t="str">
            <v/>
          </cell>
          <cell r="U55" t="str">
            <v/>
          </cell>
          <cell r="V55" t="str">
            <v/>
          </cell>
          <cell r="W55">
            <v>6</v>
          </cell>
        </row>
        <row r="56">
          <cell r="B56">
            <v>103199</v>
          </cell>
          <cell r="C56" t="str">
            <v>西北片区</v>
          </cell>
          <cell r="D56" t="str">
            <v>四川太极大药房连锁有限公司成华区西林一街药店</v>
          </cell>
          <cell r="E56">
            <v>162305</v>
          </cell>
          <cell r="F56" t="str">
            <v>氨糖软骨素钙片</v>
          </cell>
          <cell r="G56" t="str">
            <v>180片</v>
          </cell>
          <cell r="H56" t="str">
            <v>盒</v>
          </cell>
          <cell r="I56" t="str">
            <v>汤臣倍健</v>
          </cell>
          <cell r="J56">
            <v>25051</v>
          </cell>
          <cell r="K56">
            <v>30801</v>
          </cell>
          <cell r="L56" t="str">
            <v>改善骨质疏松类保健食品</v>
          </cell>
          <cell r="M56" t="str">
            <v>改善骨质疏松类保健食品</v>
          </cell>
          <cell r="N56" t="str">
            <v>保健食品</v>
          </cell>
          <cell r="O56" t="str">
            <v/>
          </cell>
          <cell r="P56" t="str">
            <v>B</v>
          </cell>
          <cell r="Q56" t="str">
            <v/>
          </cell>
          <cell r="R56" t="str">
            <v/>
          </cell>
          <cell r="S56" t="str">
            <v/>
          </cell>
          <cell r="T56" t="str">
            <v/>
          </cell>
          <cell r="U56" t="str">
            <v/>
          </cell>
          <cell r="V56" t="str">
            <v/>
          </cell>
          <cell r="W56">
            <v>6</v>
          </cell>
        </row>
        <row r="57">
          <cell r="B57">
            <v>102565</v>
          </cell>
          <cell r="C57" t="str">
            <v>西北片区</v>
          </cell>
          <cell r="D57" t="str">
            <v>四川太极武侯区佳灵路药店</v>
          </cell>
          <cell r="E57">
            <v>162305</v>
          </cell>
          <cell r="F57" t="str">
            <v>氨糖软骨素钙片</v>
          </cell>
          <cell r="G57" t="str">
            <v>180片</v>
          </cell>
          <cell r="H57" t="str">
            <v>盒</v>
          </cell>
          <cell r="I57" t="str">
            <v>汤臣倍健</v>
          </cell>
          <cell r="J57">
            <v>25051</v>
          </cell>
          <cell r="K57">
            <v>30801</v>
          </cell>
          <cell r="L57" t="str">
            <v>改善骨质疏松类保健食品</v>
          </cell>
          <cell r="M57" t="str">
            <v>改善骨质疏松类保健食品</v>
          </cell>
          <cell r="N57" t="str">
            <v>保健食品</v>
          </cell>
          <cell r="O57" t="str">
            <v/>
          </cell>
          <cell r="P57" t="str">
            <v>B</v>
          </cell>
          <cell r="Q57" t="str">
            <v/>
          </cell>
          <cell r="R57" t="str">
            <v/>
          </cell>
          <cell r="S57" t="str">
            <v/>
          </cell>
          <cell r="T57" t="str">
            <v/>
          </cell>
          <cell r="U57" t="str">
            <v/>
          </cell>
          <cell r="V57" t="str">
            <v/>
          </cell>
          <cell r="W57">
            <v>5</v>
          </cell>
        </row>
        <row r="58">
          <cell r="B58">
            <v>101453</v>
          </cell>
          <cell r="C58" t="str">
            <v>城郊二片区</v>
          </cell>
          <cell r="D58" t="str">
            <v>四川太极温江区公平街道江安路药店</v>
          </cell>
          <cell r="E58">
            <v>162305</v>
          </cell>
          <cell r="F58" t="str">
            <v>氨糖软骨素钙片</v>
          </cell>
          <cell r="G58" t="str">
            <v>180片</v>
          </cell>
          <cell r="H58" t="str">
            <v>盒</v>
          </cell>
          <cell r="I58" t="str">
            <v>汤臣倍健</v>
          </cell>
          <cell r="J58">
            <v>25051</v>
          </cell>
          <cell r="K58">
            <v>30801</v>
          </cell>
          <cell r="L58" t="str">
            <v>改善骨质疏松类保健食品</v>
          </cell>
          <cell r="M58" t="str">
            <v>改善骨质疏松类保健食品</v>
          </cell>
          <cell r="N58" t="str">
            <v>保健食品</v>
          </cell>
          <cell r="O58" t="str">
            <v/>
          </cell>
          <cell r="P58" t="str">
            <v>B</v>
          </cell>
          <cell r="Q58" t="str">
            <v/>
          </cell>
          <cell r="R58" t="str">
            <v/>
          </cell>
          <cell r="S58" t="str">
            <v/>
          </cell>
          <cell r="T58" t="str">
            <v/>
          </cell>
          <cell r="U58" t="str">
            <v/>
          </cell>
          <cell r="V58" t="str">
            <v/>
          </cell>
          <cell r="W58">
            <v>6</v>
          </cell>
        </row>
        <row r="59">
          <cell r="B59">
            <v>754</v>
          </cell>
          <cell r="C59" t="str">
            <v>城郊二片区</v>
          </cell>
          <cell r="D59" t="str">
            <v>四川太极崇州市崇阳镇尚贤坊街药店</v>
          </cell>
          <cell r="E59">
            <v>162305</v>
          </cell>
          <cell r="F59" t="str">
            <v>氨糖软骨素钙片</v>
          </cell>
          <cell r="G59" t="str">
            <v>180片</v>
          </cell>
          <cell r="H59" t="str">
            <v>盒</v>
          </cell>
          <cell r="I59" t="str">
            <v>汤臣倍健</v>
          </cell>
          <cell r="J59">
            <v>25051</v>
          </cell>
          <cell r="K59">
            <v>30801</v>
          </cell>
          <cell r="L59" t="str">
            <v>改善骨质疏松类保健食品</v>
          </cell>
          <cell r="M59" t="str">
            <v>改善骨质疏松类保健食品</v>
          </cell>
          <cell r="N59" t="str">
            <v>保健食品</v>
          </cell>
          <cell r="O59" t="str">
            <v/>
          </cell>
          <cell r="P59" t="str">
            <v>B</v>
          </cell>
          <cell r="Q59" t="str">
            <v/>
          </cell>
          <cell r="R59" t="str">
            <v/>
          </cell>
          <cell r="S59" t="str">
            <v/>
          </cell>
          <cell r="T59" t="str">
            <v/>
          </cell>
          <cell r="U59" t="str">
            <v/>
          </cell>
          <cell r="V59" t="str">
            <v/>
          </cell>
          <cell r="W59">
            <v>6</v>
          </cell>
        </row>
        <row r="60">
          <cell r="B60">
            <v>743</v>
          </cell>
          <cell r="C60" t="str">
            <v>东南片区</v>
          </cell>
          <cell r="D60" t="str">
            <v>四川太极成华区万宇路药店</v>
          </cell>
          <cell r="E60">
            <v>162305</v>
          </cell>
          <cell r="F60" t="str">
            <v>氨糖软骨素钙片</v>
          </cell>
          <cell r="G60" t="str">
            <v>180片</v>
          </cell>
          <cell r="H60" t="str">
            <v>盒</v>
          </cell>
          <cell r="I60" t="str">
            <v>汤臣倍健</v>
          </cell>
          <cell r="J60">
            <v>25051</v>
          </cell>
          <cell r="K60">
            <v>30801</v>
          </cell>
          <cell r="L60" t="str">
            <v>改善骨质疏松类保健食品</v>
          </cell>
          <cell r="M60" t="str">
            <v>改善骨质疏松类保健食品</v>
          </cell>
          <cell r="N60" t="str">
            <v>保健食品</v>
          </cell>
          <cell r="O60" t="str">
            <v/>
          </cell>
          <cell r="P60" t="str">
            <v>B</v>
          </cell>
          <cell r="Q60" t="str">
            <v/>
          </cell>
          <cell r="R60" t="str">
            <v/>
          </cell>
          <cell r="S60" t="str">
            <v/>
          </cell>
          <cell r="T60" t="str">
            <v/>
          </cell>
          <cell r="U60" t="str">
            <v/>
          </cell>
          <cell r="V60" t="str">
            <v/>
          </cell>
          <cell r="W60">
            <v>6</v>
          </cell>
        </row>
        <row r="61">
          <cell r="B61">
            <v>351</v>
          </cell>
          <cell r="C61" t="str">
            <v>城郊二片区</v>
          </cell>
          <cell r="D61" t="str">
            <v>四川太极都江堰药店</v>
          </cell>
          <cell r="E61">
            <v>162305</v>
          </cell>
          <cell r="F61" t="str">
            <v>氨糖软骨素钙片</v>
          </cell>
          <cell r="G61" t="str">
            <v>180片</v>
          </cell>
          <cell r="H61" t="str">
            <v>盒</v>
          </cell>
          <cell r="I61" t="str">
            <v>汤臣倍健</v>
          </cell>
          <cell r="J61">
            <v>25051</v>
          </cell>
          <cell r="K61">
            <v>30801</v>
          </cell>
          <cell r="L61" t="str">
            <v>改善骨质疏松类保健食品</v>
          </cell>
          <cell r="M61" t="str">
            <v>改善骨质疏松类保健食品</v>
          </cell>
          <cell r="N61" t="str">
            <v>保健食品</v>
          </cell>
          <cell r="O61" t="str">
            <v/>
          </cell>
          <cell r="P61" t="str">
            <v>B</v>
          </cell>
          <cell r="Q61" t="str">
            <v/>
          </cell>
          <cell r="R61" t="str">
            <v/>
          </cell>
          <cell r="S61" t="str">
            <v/>
          </cell>
          <cell r="T61" t="str">
            <v/>
          </cell>
          <cell r="U61" t="str">
            <v/>
          </cell>
          <cell r="V61" t="str">
            <v/>
          </cell>
          <cell r="W61">
            <v>6</v>
          </cell>
        </row>
        <row r="62">
          <cell r="B62">
            <v>339</v>
          </cell>
          <cell r="C62" t="str">
            <v>西北片区</v>
          </cell>
          <cell r="D62" t="str">
            <v>四川太极沙河源药店</v>
          </cell>
          <cell r="E62">
            <v>162305</v>
          </cell>
          <cell r="F62" t="str">
            <v>氨糖软骨素钙片</v>
          </cell>
          <cell r="G62" t="str">
            <v>180片</v>
          </cell>
          <cell r="H62" t="str">
            <v>盒</v>
          </cell>
          <cell r="I62" t="str">
            <v>汤臣倍健</v>
          </cell>
          <cell r="J62">
            <v>25051</v>
          </cell>
          <cell r="K62">
            <v>30801</v>
          </cell>
          <cell r="L62" t="str">
            <v>改善骨质疏松类保健食品</v>
          </cell>
          <cell r="M62" t="str">
            <v>改善骨质疏松类保健食品</v>
          </cell>
          <cell r="N62" t="str">
            <v>保健食品</v>
          </cell>
          <cell r="O62" t="str">
            <v/>
          </cell>
          <cell r="P62" t="str">
            <v>B</v>
          </cell>
          <cell r="Q62" t="str">
            <v/>
          </cell>
          <cell r="R62" t="str">
            <v/>
          </cell>
          <cell r="S62" t="str">
            <v/>
          </cell>
          <cell r="T62" t="str">
            <v/>
          </cell>
          <cell r="U62" t="str">
            <v/>
          </cell>
          <cell r="V62" t="str">
            <v/>
          </cell>
          <cell r="W62">
            <v>4</v>
          </cell>
        </row>
        <row r="63">
          <cell r="B63">
            <v>721</v>
          </cell>
          <cell r="C63" t="str">
            <v>城郊一片区</v>
          </cell>
          <cell r="D63" t="str">
            <v>四川太极邛崃市临邛镇洪川小区药店</v>
          </cell>
          <cell r="E63">
            <v>162305</v>
          </cell>
          <cell r="F63" t="str">
            <v>氨糖软骨素钙片</v>
          </cell>
          <cell r="G63" t="str">
            <v>180片</v>
          </cell>
          <cell r="H63" t="str">
            <v>盒</v>
          </cell>
          <cell r="I63" t="str">
            <v>汤臣倍健</v>
          </cell>
          <cell r="J63">
            <v>25051</v>
          </cell>
          <cell r="K63">
            <v>30801</v>
          </cell>
          <cell r="L63" t="str">
            <v>改善骨质疏松类保健食品</v>
          </cell>
          <cell r="M63" t="str">
            <v>改善骨质疏松类保健食品</v>
          </cell>
          <cell r="N63" t="str">
            <v>保健食品</v>
          </cell>
          <cell r="O63" t="str">
            <v/>
          </cell>
          <cell r="P63" t="str">
            <v>B</v>
          </cell>
          <cell r="Q63" t="str">
            <v/>
          </cell>
          <cell r="R63" t="str">
            <v/>
          </cell>
          <cell r="S63" t="str">
            <v/>
          </cell>
          <cell r="T63" t="str">
            <v/>
          </cell>
          <cell r="U63" t="str">
            <v/>
          </cell>
          <cell r="V63" t="str">
            <v/>
          </cell>
          <cell r="W63">
            <v>5</v>
          </cell>
        </row>
        <row r="64">
          <cell r="B64">
            <v>747</v>
          </cell>
          <cell r="C64" t="str">
            <v>城中片区</v>
          </cell>
          <cell r="D64" t="str">
            <v>四川太极郫县郫筒镇一环路东南段药店</v>
          </cell>
          <cell r="E64">
            <v>162305</v>
          </cell>
          <cell r="F64" t="str">
            <v>氨糖软骨素钙片</v>
          </cell>
          <cell r="G64" t="str">
            <v>180片</v>
          </cell>
          <cell r="H64" t="str">
            <v>盒</v>
          </cell>
          <cell r="I64" t="str">
            <v>汤臣倍健</v>
          </cell>
          <cell r="J64">
            <v>25051</v>
          </cell>
          <cell r="K64">
            <v>30801</v>
          </cell>
          <cell r="L64" t="str">
            <v>改善骨质疏松类保健食品</v>
          </cell>
          <cell r="M64" t="str">
            <v>改善骨质疏松类保健食品</v>
          </cell>
          <cell r="N64" t="str">
            <v>保健食品</v>
          </cell>
          <cell r="O64" t="str">
            <v/>
          </cell>
          <cell r="P64" t="str">
            <v>B</v>
          </cell>
          <cell r="Q64" t="str">
            <v/>
          </cell>
          <cell r="R64" t="str">
            <v/>
          </cell>
          <cell r="S64" t="str">
            <v/>
          </cell>
          <cell r="T64" t="str">
            <v/>
          </cell>
          <cell r="U64" t="str">
            <v/>
          </cell>
          <cell r="V64" t="str">
            <v/>
          </cell>
          <cell r="W64">
            <v>5</v>
          </cell>
        </row>
        <row r="65">
          <cell r="B65">
            <v>581</v>
          </cell>
          <cell r="C65" t="str">
            <v>西北片区</v>
          </cell>
          <cell r="D65" t="str">
            <v>四川太极成华区二环路北四段药店（汇融名城）</v>
          </cell>
          <cell r="E65">
            <v>162305</v>
          </cell>
          <cell r="F65" t="str">
            <v>氨糖软骨素钙片</v>
          </cell>
          <cell r="G65" t="str">
            <v>180片</v>
          </cell>
          <cell r="H65" t="str">
            <v>盒</v>
          </cell>
          <cell r="I65" t="str">
            <v>汤臣倍健</v>
          </cell>
          <cell r="J65">
            <v>25051</v>
          </cell>
          <cell r="K65">
            <v>30801</v>
          </cell>
          <cell r="L65" t="str">
            <v>改善骨质疏松类保健食品</v>
          </cell>
          <cell r="M65" t="str">
            <v>改善骨质疏松类保健食品</v>
          </cell>
          <cell r="N65" t="str">
            <v>保健食品</v>
          </cell>
          <cell r="O65" t="str">
            <v/>
          </cell>
          <cell r="P65" t="str">
            <v>B</v>
          </cell>
          <cell r="Q65" t="str">
            <v/>
          </cell>
          <cell r="R65" t="str">
            <v/>
          </cell>
          <cell r="S65" t="str">
            <v/>
          </cell>
          <cell r="T65" t="str">
            <v/>
          </cell>
          <cell r="U65" t="str">
            <v/>
          </cell>
          <cell r="V65" t="str">
            <v/>
          </cell>
          <cell r="W65">
            <v>5</v>
          </cell>
        </row>
        <row r="66">
          <cell r="B66">
            <v>710</v>
          </cell>
          <cell r="C66" t="str">
            <v>城郊二片区</v>
          </cell>
          <cell r="D66" t="str">
            <v>四川太极都江堰市蒲阳镇堰问道西路药店</v>
          </cell>
          <cell r="E66">
            <v>162305</v>
          </cell>
          <cell r="F66" t="str">
            <v>氨糖软骨素钙片</v>
          </cell>
          <cell r="G66" t="str">
            <v>180片</v>
          </cell>
          <cell r="H66" t="str">
            <v>盒</v>
          </cell>
          <cell r="I66" t="str">
            <v>汤臣倍健</v>
          </cell>
          <cell r="J66">
            <v>25051</v>
          </cell>
          <cell r="K66">
            <v>30801</v>
          </cell>
          <cell r="L66" t="str">
            <v>改善骨质疏松类保健食品</v>
          </cell>
          <cell r="M66" t="str">
            <v>改善骨质疏松类保健食品</v>
          </cell>
          <cell r="N66" t="str">
            <v>保健食品</v>
          </cell>
          <cell r="O66" t="str">
            <v/>
          </cell>
          <cell r="P66" t="str">
            <v>B</v>
          </cell>
          <cell r="Q66" t="str">
            <v/>
          </cell>
          <cell r="R66" t="str">
            <v/>
          </cell>
          <cell r="S66" t="str">
            <v/>
          </cell>
          <cell r="T66" t="str">
            <v/>
          </cell>
          <cell r="U66" t="str">
            <v/>
          </cell>
          <cell r="V66" t="str">
            <v/>
          </cell>
          <cell r="W66">
            <v>5</v>
          </cell>
        </row>
        <row r="67">
          <cell r="B67">
            <v>104429</v>
          </cell>
          <cell r="C67" t="str">
            <v>西北片区</v>
          </cell>
          <cell r="D67" t="str">
            <v>四川太极武侯区大华街药店</v>
          </cell>
          <cell r="E67">
            <v>162305</v>
          </cell>
          <cell r="F67" t="str">
            <v>氨糖软骨素钙片</v>
          </cell>
          <cell r="G67" t="str">
            <v>180片</v>
          </cell>
          <cell r="H67" t="str">
            <v>盒</v>
          </cell>
          <cell r="I67" t="str">
            <v>汤臣倍健</v>
          </cell>
          <cell r="J67">
            <v>25051</v>
          </cell>
          <cell r="K67">
            <v>30801</v>
          </cell>
          <cell r="L67" t="str">
            <v>改善骨质疏松类保健食品</v>
          </cell>
          <cell r="M67" t="str">
            <v>改善骨质疏松类保健食品</v>
          </cell>
          <cell r="N67" t="str">
            <v>保健食品</v>
          </cell>
          <cell r="O67" t="str">
            <v/>
          </cell>
          <cell r="P67" t="str">
            <v>B</v>
          </cell>
          <cell r="Q67" t="str">
            <v/>
          </cell>
          <cell r="R67" t="str">
            <v/>
          </cell>
          <cell r="S67" t="str">
            <v/>
          </cell>
          <cell r="T67" t="str">
            <v/>
          </cell>
          <cell r="U67" t="str">
            <v/>
          </cell>
          <cell r="V67" t="str">
            <v/>
          </cell>
          <cell r="W67">
            <v>5</v>
          </cell>
        </row>
        <row r="68">
          <cell r="B68">
            <v>748</v>
          </cell>
          <cell r="C68" t="str">
            <v>城郊一片区</v>
          </cell>
          <cell r="D68" t="str">
            <v>四川太极大邑县晋原镇东街药店</v>
          </cell>
          <cell r="E68">
            <v>162305</v>
          </cell>
          <cell r="F68" t="str">
            <v>氨糖软骨素钙片</v>
          </cell>
          <cell r="G68" t="str">
            <v>180片</v>
          </cell>
          <cell r="H68" t="str">
            <v>盒</v>
          </cell>
          <cell r="I68" t="str">
            <v>汤臣倍健</v>
          </cell>
          <cell r="J68">
            <v>25051</v>
          </cell>
          <cell r="K68">
            <v>30801</v>
          </cell>
          <cell r="L68" t="str">
            <v>改善骨质疏松类保健食品</v>
          </cell>
          <cell r="M68" t="str">
            <v>改善骨质疏松类保健食品</v>
          </cell>
          <cell r="N68" t="str">
            <v>保健食品</v>
          </cell>
          <cell r="O68" t="str">
            <v/>
          </cell>
          <cell r="P68" t="str">
            <v>B</v>
          </cell>
          <cell r="Q68" t="str">
            <v/>
          </cell>
          <cell r="R68" t="str">
            <v/>
          </cell>
          <cell r="S68" t="str">
            <v/>
          </cell>
          <cell r="T68" t="str">
            <v/>
          </cell>
          <cell r="U68" t="str">
            <v/>
          </cell>
          <cell r="V68" t="str">
            <v/>
          </cell>
          <cell r="W68">
            <v>4</v>
          </cell>
        </row>
        <row r="69">
          <cell r="B69">
            <v>746</v>
          </cell>
          <cell r="C69" t="str">
            <v>城郊一片区</v>
          </cell>
          <cell r="D69" t="str">
            <v>四川太极大邑县晋原镇内蒙古大道桃源药店</v>
          </cell>
          <cell r="E69">
            <v>162305</v>
          </cell>
          <cell r="F69" t="str">
            <v>氨糖软骨素钙片</v>
          </cell>
          <cell r="G69" t="str">
            <v>180片</v>
          </cell>
          <cell r="H69" t="str">
            <v>盒</v>
          </cell>
          <cell r="I69" t="str">
            <v>汤臣倍健</v>
          </cell>
          <cell r="J69">
            <v>25051</v>
          </cell>
          <cell r="K69">
            <v>30801</v>
          </cell>
          <cell r="L69" t="str">
            <v>改善骨质疏松类保健食品</v>
          </cell>
          <cell r="M69" t="str">
            <v>改善骨质疏松类保健食品</v>
          </cell>
          <cell r="N69" t="str">
            <v>保健食品</v>
          </cell>
          <cell r="O69" t="str">
            <v/>
          </cell>
          <cell r="P69" t="str">
            <v>B</v>
          </cell>
          <cell r="Q69" t="str">
            <v/>
          </cell>
          <cell r="R69" t="str">
            <v/>
          </cell>
          <cell r="S69" t="str">
            <v/>
          </cell>
          <cell r="T69" t="str">
            <v/>
          </cell>
          <cell r="U69" t="str">
            <v/>
          </cell>
          <cell r="V69" t="str">
            <v/>
          </cell>
          <cell r="W69">
            <v>4</v>
          </cell>
        </row>
        <row r="70">
          <cell r="B70">
            <v>723</v>
          </cell>
          <cell r="C70" t="str">
            <v>城中片区</v>
          </cell>
          <cell r="D70" t="str">
            <v>四川太极锦江区柳翠路药店</v>
          </cell>
          <cell r="E70">
            <v>162305</v>
          </cell>
          <cell r="F70" t="str">
            <v>氨糖软骨素钙片</v>
          </cell>
          <cell r="G70" t="str">
            <v>180片</v>
          </cell>
          <cell r="H70" t="str">
            <v>盒</v>
          </cell>
          <cell r="I70" t="str">
            <v>汤臣倍健</v>
          </cell>
          <cell r="J70">
            <v>25051</v>
          </cell>
          <cell r="K70">
            <v>30801</v>
          </cell>
          <cell r="L70" t="str">
            <v>改善骨质疏松类保健食品</v>
          </cell>
          <cell r="M70" t="str">
            <v>改善骨质疏松类保健食品</v>
          </cell>
          <cell r="N70" t="str">
            <v>保健食品</v>
          </cell>
          <cell r="O70" t="str">
            <v/>
          </cell>
          <cell r="P70" t="str">
            <v>B</v>
          </cell>
          <cell r="Q70" t="str">
            <v/>
          </cell>
          <cell r="R70" t="str">
            <v/>
          </cell>
          <cell r="S70" t="str">
            <v/>
          </cell>
          <cell r="T70" t="str">
            <v/>
          </cell>
          <cell r="U70" t="str">
            <v/>
          </cell>
          <cell r="V70" t="str">
            <v/>
          </cell>
          <cell r="W70">
            <v>4</v>
          </cell>
        </row>
        <row r="71">
          <cell r="B71">
            <v>594</v>
          </cell>
          <cell r="C71" t="str">
            <v>城郊一片区</v>
          </cell>
          <cell r="D71" t="str">
            <v>四川太极大邑县安仁镇千禧街药店</v>
          </cell>
          <cell r="E71">
            <v>162305</v>
          </cell>
          <cell r="F71" t="str">
            <v>氨糖软骨素钙片</v>
          </cell>
          <cell r="G71" t="str">
            <v>180片</v>
          </cell>
          <cell r="H71" t="str">
            <v>盒</v>
          </cell>
          <cell r="I71" t="str">
            <v>汤臣倍健</v>
          </cell>
          <cell r="J71">
            <v>25051</v>
          </cell>
          <cell r="K71">
            <v>30801</v>
          </cell>
          <cell r="L71" t="str">
            <v>改善骨质疏松类保健食品</v>
          </cell>
          <cell r="M71" t="str">
            <v>改善骨质疏松类保健食品</v>
          </cell>
          <cell r="N71" t="str">
            <v>保健食品</v>
          </cell>
          <cell r="O71" t="str">
            <v/>
          </cell>
          <cell r="P71" t="str">
            <v>B</v>
          </cell>
          <cell r="Q71" t="str">
            <v/>
          </cell>
          <cell r="R71" t="str">
            <v/>
          </cell>
          <cell r="S71" t="str">
            <v/>
          </cell>
          <cell r="T71" t="str">
            <v/>
          </cell>
          <cell r="U71" t="str">
            <v/>
          </cell>
          <cell r="V71" t="str">
            <v/>
          </cell>
          <cell r="W71">
            <v>4</v>
          </cell>
        </row>
        <row r="72">
          <cell r="B72">
            <v>573</v>
          </cell>
          <cell r="C72" t="str">
            <v>东南片区</v>
          </cell>
          <cell r="D72" t="str">
            <v>四川太极双流县西航港街道锦华路一段药店</v>
          </cell>
          <cell r="E72">
            <v>162305</v>
          </cell>
          <cell r="F72" t="str">
            <v>氨糖软骨素钙片</v>
          </cell>
          <cell r="G72" t="str">
            <v>180片</v>
          </cell>
          <cell r="H72" t="str">
            <v>盒</v>
          </cell>
          <cell r="I72" t="str">
            <v>汤臣倍健</v>
          </cell>
          <cell r="J72">
            <v>25051</v>
          </cell>
          <cell r="K72">
            <v>30801</v>
          </cell>
          <cell r="L72" t="str">
            <v>改善骨质疏松类保健食品</v>
          </cell>
          <cell r="M72" t="str">
            <v>改善骨质疏松类保健食品</v>
          </cell>
          <cell r="N72" t="str">
            <v>保健食品</v>
          </cell>
          <cell r="O72" t="str">
            <v/>
          </cell>
          <cell r="P72" t="str">
            <v>B</v>
          </cell>
          <cell r="Q72" t="str">
            <v/>
          </cell>
          <cell r="R72" t="str">
            <v/>
          </cell>
          <cell r="S72" t="str">
            <v/>
          </cell>
          <cell r="T72" t="str">
            <v/>
          </cell>
          <cell r="U72" t="str">
            <v/>
          </cell>
          <cell r="V72" t="str">
            <v/>
          </cell>
          <cell r="W72">
            <v>4</v>
          </cell>
        </row>
        <row r="73">
          <cell r="B73">
            <v>744</v>
          </cell>
          <cell r="C73" t="str">
            <v>城中片区</v>
          </cell>
          <cell r="D73" t="str">
            <v>四川太极武侯区科华街药店</v>
          </cell>
          <cell r="E73">
            <v>162305</v>
          </cell>
          <cell r="F73" t="str">
            <v>氨糖软骨素钙片</v>
          </cell>
          <cell r="G73" t="str">
            <v>180片</v>
          </cell>
          <cell r="H73" t="str">
            <v>盒</v>
          </cell>
          <cell r="I73" t="str">
            <v>汤臣倍健</v>
          </cell>
          <cell r="J73">
            <v>25051</v>
          </cell>
          <cell r="K73">
            <v>30801</v>
          </cell>
          <cell r="L73" t="str">
            <v>改善骨质疏松类保健食品</v>
          </cell>
          <cell r="M73" t="str">
            <v>改善骨质疏松类保健食品</v>
          </cell>
          <cell r="N73" t="str">
            <v>保健食品</v>
          </cell>
          <cell r="O73" t="str">
            <v/>
          </cell>
          <cell r="P73" t="str">
            <v>B</v>
          </cell>
          <cell r="Q73" t="str">
            <v/>
          </cell>
          <cell r="R73" t="str">
            <v/>
          </cell>
          <cell r="S73" t="str">
            <v/>
          </cell>
          <cell r="T73" t="str">
            <v/>
          </cell>
          <cell r="U73" t="str">
            <v/>
          </cell>
          <cell r="V73" t="str">
            <v/>
          </cell>
          <cell r="W73">
            <v>4</v>
          </cell>
        </row>
        <row r="74">
          <cell r="B74">
            <v>716</v>
          </cell>
          <cell r="C74" t="str">
            <v>城郊一片区</v>
          </cell>
          <cell r="D74" t="str">
            <v>四川太极大邑县沙渠镇方圆路药店</v>
          </cell>
          <cell r="E74">
            <v>162305</v>
          </cell>
          <cell r="F74" t="str">
            <v>氨糖软骨素钙片</v>
          </cell>
          <cell r="G74" t="str">
            <v>180片</v>
          </cell>
          <cell r="H74" t="str">
            <v>盒</v>
          </cell>
          <cell r="I74" t="str">
            <v>汤臣倍健</v>
          </cell>
          <cell r="J74">
            <v>25051</v>
          </cell>
          <cell r="K74">
            <v>30801</v>
          </cell>
          <cell r="L74" t="str">
            <v>改善骨质疏松类保健食品</v>
          </cell>
          <cell r="M74" t="str">
            <v>改善骨质疏松类保健食品</v>
          </cell>
          <cell r="N74" t="str">
            <v>保健食品</v>
          </cell>
          <cell r="O74" t="str">
            <v/>
          </cell>
          <cell r="P74" t="str">
            <v>B</v>
          </cell>
          <cell r="Q74" t="str">
            <v/>
          </cell>
          <cell r="R74" t="str">
            <v/>
          </cell>
          <cell r="S74" t="str">
            <v/>
          </cell>
          <cell r="T74" t="str">
            <v/>
          </cell>
          <cell r="U74" t="str">
            <v/>
          </cell>
          <cell r="V74" t="str">
            <v/>
          </cell>
          <cell r="W74">
            <v>4</v>
          </cell>
        </row>
        <row r="75">
          <cell r="B75">
            <v>591</v>
          </cell>
          <cell r="C75" t="str">
            <v>城郊一片区</v>
          </cell>
          <cell r="D75" t="str">
            <v>四川太极邛崃市临邛镇长安大道药店</v>
          </cell>
          <cell r="E75">
            <v>162305</v>
          </cell>
          <cell r="F75" t="str">
            <v>氨糖软骨素钙片</v>
          </cell>
          <cell r="G75" t="str">
            <v>180片</v>
          </cell>
          <cell r="H75" t="str">
            <v>盒</v>
          </cell>
          <cell r="I75" t="str">
            <v>汤臣倍健</v>
          </cell>
          <cell r="J75">
            <v>25051</v>
          </cell>
          <cell r="K75">
            <v>30801</v>
          </cell>
          <cell r="L75" t="str">
            <v>改善骨质疏松类保健食品</v>
          </cell>
          <cell r="M75" t="str">
            <v>改善骨质疏松类保健食品</v>
          </cell>
          <cell r="N75" t="str">
            <v>保健食品</v>
          </cell>
          <cell r="O75" t="str">
            <v/>
          </cell>
          <cell r="P75" t="str">
            <v>B</v>
          </cell>
          <cell r="Q75" t="str">
            <v/>
          </cell>
          <cell r="R75" t="str">
            <v/>
          </cell>
          <cell r="S75" t="str">
            <v/>
          </cell>
          <cell r="T75" t="str">
            <v/>
          </cell>
          <cell r="U75" t="str">
            <v/>
          </cell>
          <cell r="V75" t="str">
            <v/>
          </cell>
          <cell r="W75">
            <v>3</v>
          </cell>
        </row>
        <row r="76">
          <cell r="B76">
            <v>545</v>
          </cell>
          <cell r="C76" t="str">
            <v>东南片区</v>
          </cell>
          <cell r="D76" t="str">
            <v>四川太极龙潭西路店</v>
          </cell>
          <cell r="E76">
            <v>162305</v>
          </cell>
          <cell r="F76" t="str">
            <v>氨糖软骨素钙片</v>
          </cell>
          <cell r="G76" t="str">
            <v>180片</v>
          </cell>
          <cell r="H76" t="str">
            <v>盒</v>
          </cell>
          <cell r="I76" t="str">
            <v>汤臣倍健</v>
          </cell>
          <cell r="J76">
            <v>25051</v>
          </cell>
          <cell r="K76">
            <v>30801</v>
          </cell>
          <cell r="L76" t="str">
            <v>改善骨质疏松类保健食品</v>
          </cell>
          <cell r="M76" t="str">
            <v>改善骨质疏松类保健食品</v>
          </cell>
          <cell r="N76" t="str">
            <v>保健食品</v>
          </cell>
          <cell r="O76" t="str">
            <v/>
          </cell>
          <cell r="P76" t="str">
            <v>B</v>
          </cell>
          <cell r="Q76" t="str">
            <v/>
          </cell>
          <cell r="R76" t="str">
            <v/>
          </cell>
          <cell r="S76" t="str">
            <v/>
          </cell>
          <cell r="T76" t="str">
            <v/>
          </cell>
          <cell r="U76" t="str">
            <v/>
          </cell>
          <cell r="V76" t="str">
            <v/>
          </cell>
          <cell r="W76">
            <v>3</v>
          </cell>
        </row>
        <row r="77">
          <cell r="B77">
            <v>308</v>
          </cell>
          <cell r="C77" t="str">
            <v>城中片区</v>
          </cell>
          <cell r="D77" t="str">
            <v>四川太极红星店</v>
          </cell>
          <cell r="E77">
            <v>162305</v>
          </cell>
          <cell r="F77" t="str">
            <v>氨糖软骨素钙片</v>
          </cell>
          <cell r="G77" t="str">
            <v>180片</v>
          </cell>
          <cell r="H77" t="str">
            <v>盒</v>
          </cell>
          <cell r="I77" t="str">
            <v>汤臣倍健</v>
          </cell>
          <cell r="J77">
            <v>25051</v>
          </cell>
          <cell r="K77">
            <v>30801</v>
          </cell>
          <cell r="L77" t="str">
            <v>改善骨质疏松类保健食品</v>
          </cell>
          <cell r="M77" t="str">
            <v>改善骨质疏松类保健食品</v>
          </cell>
          <cell r="N77" t="str">
            <v>保健食品</v>
          </cell>
          <cell r="O77" t="str">
            <v/>
          </cell>
          <cell r="P77" t="str">
            <v>B</v>
          </cell>
          <cell r="Q77" t="str">
            <v/>
          </cell>
          <cell r="R77" t="str">
            <v/>
          </cell>
          <cell r="S77" t="str">
            <v/>
          </cell>
          <cell r="T77" t="str">
            <v/>
          </cell>
          <cell r="U77" t="str">
            <v/>
          </cell>
          <cell r="V77" t="str">
            <v/>
          </cell>
          <cell r="W77">
            <v>3</v>
          </cell>
        </row>
        <row r="78">
          <cell r="B78">
            <v>102564</v>
          </cell>
          <cell r="C78" t="str">
            <v>城郊一片区</v>
          </cell>
          <cell r="D78" t="str">
            <v>四川太极邛崃市临邛镇翠荫街药店</v>
          </cell>
          <cell r="E78">
            <v>162305</v>
          </cell>
          <cell r="F78" t="str">
            <v>氨糖软骨素钙片</v>
          </cell>
          <cell r="G78" t="str">
            <v>180片</v>
          </cell>
          <cell r="H78" t="str">
            <v>盒</v>
          </cell>
          <cell r="I78" t="str">
            <v>汤臣倍健</v>
          </cell>
          <cell r="J78">
            <v>25051</v>
          </cell>
          <cell r="K78">
            <v>30801</v>
          </cell>
          <cell r="L78" t="str">
            <v>改善骨质疏松类保健食品</v>
          </cell>
          <cell r="M78" t="str">
            <v>改善骨质疏松类保健食品</v>
          </cell>
          <cell r="N78" t="str">
            <v>保健食品</v>
          </cell>
          <cell r="O78" t="str">
            <v/>
          </cell>
          <cell r="P78" t="str">
            <v>B</v>
          </cell>
          <cell r="Q78" t="str">
            <v/>
          </cell>
          <cell r="R78" t="str">
            <v/>
          </cell>
          <cell r="S78" t="str">
            <v/>
          </cell>
          <cell r="T78" t="str">
            <v/>
          </cell>
          <cell r="U78" t="str">
            <v/>
          </cell>
          <cell r="V78" t="str">
            <v/>
          </cell>
          <cell r="W78">
            <v>3</v>
          </cell>
        </row>
        <row r="79">
          <cell r="B79">
            <v>102478</v>
          </cell>
          <cell r="C79" t="str">
            <v>城中片区</v>
          </cell>
          <cell r="D79" t="str">
            <v>四川太极锦江区静明路药店</v>
          </cell>
          <cell r="E79">
            <v>162305</v>
          </cell>
          <cell r="F79" t="str">
            <v>氨糖软骨素钙片</v>
          </cell>
          <cell r="G79" t="str">
            <v>180片</v>
          </cell>
          <cell r="H79" t="str">
            <v>盒</v>
          </cell>
          <cell r="I79" t="str">
            <v>汤臣倍健</v>
          </cell>
          <cell r="J79">
            <v>25051</v>
          </cell>
          <cell r="K79">
            <v>30801</v>
          </cell>
          <cell r="L79" t="str">
            <v>改善骨质疏松类保健食品</v>
          </cell>
          <cell r="M79" t="str">
            <v>改善骨质疏松类保健食品</v>
          </cell>
          <cell r="N79" t="str">
            <v>保健食品</v>
          </cell>
          <cell r="O79" t="str">
            <v/>
          </cell>
          <cell r="P79" t="str">
            <v>B</v>
          </cell>
          <cell r="Q79" t="str">
            <v/>
          </cell>
          <cell r="R79" t="str">
            <v/>
          </cell>
          <cell r="S79" t="str">
            <v/>
          </cell>
          <cell r="T79" t="str">
            <v/>
          </cell>
          <cell r="U79" t="str">
            <v/>
          </cell>
          <cell r="V79" t="str">
            <v/>
          </cell>
          <cell r="W79">
            <v>3</v>
          </cell>
        </row>
        <row r="80">
          <cell r="B80">
            <v>570</v>
          </cell>
          <cell r="C80" t="str">
            <v>西北片区</v>
          </cell>
          <cell r="D80" t="str">
            <v>四川太极青羊区浣花滨河路药店</v>
          </cell>
          <cell r="E80">
            <v>162305</v>
          </cell>
          <cell r="F80" t="str">
            <v>氨糖软骨素钙片</v>
          </cell>
          <cell r="G80" t="str">
            <v>180片</v>
          </cell>
          <cell r="H80" t="str">
            <v>盒</v>
          </cell>
          <cell r="I80" t="str">
            <v>汤臣倍健</v>
          </cell>
          <cell r="J80">
            <v>25051</v>
          </cell>
          <cell r="K80">
            <v>30801</v>
          </cell>
          <cell r="L80" t="str">
            <v>改善骨质疏松类保健食品</v>
          </cell>
          <cell r="M80" t="str">
            <v>改善骨质疏松类保健食品</v>
          </cell>
          <cell r="N80" t="str">
            <v>保健食品</v>
          </cell>
          <cell r="O80" t="str">
            <v/>
          </cell>
          <cell r="P80" t="str">
            <v>B</v>
          </cell>
          <cell r="Q80" t="str">
            <v/>
          </cell>
          <cell r="R80" t="str">
            <v/>
          </cell>
          <cell r="S80" t="str">
            <v/>
          </cell>
          <cell r="T80" t="str">
            <v/>
          </cell>
          <cell r="U80" t="str">
            <v/>
          </cell>
          <cell r="V80" t="str">
            <v/>
          </cell>
          <cell r="W80">
            <v>2</v>
          </cell>
        </row>
        <row r="81">
          <cell r="B81">
            <v>311</v>
          </cell>
          <cell r="C81" t="str">
            <v>西北片区</v>
          </cell>
          <cell r="D81" t="str">
            <v>四川太极西部店</v>
          </cell>
          <cell r="E81">
            <v>162305</v>
          </cell>
          <cell r="F81" t="str">
            <v>氨糖软骨素钙片</v>
          </cell>
          <cell r="G81" t="str">
            <v>180片</v>
          </cell>
          <cell r="H81" t="str">
            <v>盒</v>
          </cell>
          <cell r="I81" t="str">
            <v>汤臣倍健</v>
          </cell>
          <cell r="J81">
            <v>25051</v>
          </cell>
          <cell r="K81">
            <v>30801</v>
          </cell>
          <cell r="L81" t="str">
            <v>改善骨质疏松类保健食品</v>
          </cell>
          <cell r="M81" t="str">
            <v>改善骨质疏松类保健食品</v>
          </cell>
          <cell r="N81" t="str">
            <v>保健食品</v>
          </cell>
          <cell r="O81" t="str">
            <v/>
          </cell>
          <cell r="P81" t="str">
            <v>B</v>
          </cell>
          <cell r="Q81" t="str">
            <v/>
          </cell>
          <cell r="R81" t="str">
            <v/>
          </cell>
          <cell r="S81" t="str">
            <v/>
          </cell>
          <cell r="T81" t="str">
            <v/>
          </cell>
          <cell r="U81" t="str">
            <v/>
          </cell>
          <cell r="V81" t="str">
            <v/>
          </cell>
          <cell r="W81">
            <v>2</v>
          </cell>
        </row>
        <row r="82">
          <cell r="B82">
            <v>740</v>
          </cell>
          <cell r="C82" t="str">
            <v>东南片区</v>
          </cell>
          <cell r="D82" t="str">
            <v>四川太极成华区华康路药店</v>
          </cell>
          <cell r="E82">
            <v>162305</v>
          </cell>
          <cell r="F82" t="str">
            <v>氨糖软骨素钙片</v>
          </cell>
          <cell r="G82" t="str">
            <v>180片</v>
          </cell>
          <cell r="H82" t="str">
            <v>盒</v>
          </cell>
          <cell r="I82" t="str">
            <v>汤臣倍健</v>
          </cell>
          <cell r="J82">
            <v>25051</v>
          </cell>
          <cell r="K82">
            <v>30801</v>
          </cell>
          <cell r="L82" t="str">
            <v>改善骨质疏松类保健食品</v>
          </cell>
          <cell r="M82" t="str">
            <v>改善骨质疏松类保健食品</v>
          </cell>
          <cell r="N82" t="str">
            <v>保健食品</v>
          </cell>
          <cell r="O82" t="str">
            <v/>
          </cell>
          <cell r="P82" t="str">
            <v>B</v>
          </cell>
          <cell r="Q82" t="str">
            <v/>
          </cell>
          <cell r="R82" t="str">
            <v/>
          </cell>
          <cell r="S82" t="str">
            <v/>
          </cell>
          <cell r="T82" t="str">
            <v/>
          </cell>
          <cell r="U82" t="str">
            <v/>
          </cell>
          <cell r="V82" t="str">
            <v/>
          </cell>
          <cell r="W82">
            <v>2</v>
          </cell>
        </row>
        <row r="83">
          <cell r="B83">
            <v>717</v>
          </cell>
          <cell r="C83" t="str">
            <v>城郊一片区</v>
          </cell>
          <cell r="D83" t="str">
            <v>四川太极大邑县晋原镇通达东路五段药店</v>
          </cell>
          <cell r="E83">
            <v>162305</v>
          </cell>
          <cell r="F83" t="str">
            <v>氨糖软骨素钙片</v>
          </cell>
          <cell r="G83" t="str">
            <v>180片</v>
          </cell>
          <cell r="H83" t="str">
            <v>盒</v>
          </cell>
          <cell r="I83" t="str">
            <v>汤臣倍健</v>
          </cell>
          <cell r="J83">
            <v>25051</v>
          </cell>
          <cell r="K83">
            <v>30801</v>
          </cell>
          <cell r="L83" t="str">
            <v>改善骨质疏松类保健食品</v>
          </cell>
          <cell r="M83" t="str">
            <v>改善骨质疏松类保健食品</v>
          </cell>
          <cell r="N83" t="str">
            <v>保健食品</v>
          </cell>
          <cell r="O83" t="str">
            <v/>
          </cell>
          <cell r="P83" t="str">
            <v>B</v>
          </cell>
          <cell r="Q83" t="str">
            <v/>
          </cell>
          <cell r="R83" t="str">
            <v/>
          </cell>
          <cell r="S83" t="str">
            <v/>
          </cell>
          <cell r="T83" t="str">
            <v/>
          </cell>
          <cell r="U83" t="str">
            <v/>
          </cell>
          <cell r="V83" t="str">
            <v/>
          </cell>
          <cell r="W83">
            <v>2</v>
          </cell>
        </row>
        <row r="84">
          <cell r="B84">
            <v>377</v>
          </cell>
          <cell r="C84" t="str">
            <v>东南片区</v>
          </cell>
          <cell r="D84" t="str">
            <v>四川太极新园大道药店</v>
          </cell>
          <cell r="E84">
            <v>162305</v>
          </cell>
          <cell r="F84" t="str">
            <v>氨糖软骨素钙片</v>
          </cell>
          <cell r="G84" t="str">
            <v>180片</v>
          </cell>
          <cell r="H84" t="str">
            <v>盒</v>
          </cell>
          <cell r="I84" t="str">
            <v>汤臣倍健</v>
          </cell>
          <cell r="J84">
            <v>25051</v>
          </cell>
          <cell r="K84">
            <v>30801</v>
          </cell>
          <cell r="L84" t="str">
            <v>改善骨质疏松类保健食品</v>
          </cell>
          <cell r="M84" t="str">
            <v>改善骨质疏松类保健食品</v>
          </cell>
          <cell r="N84" t="str">
            <v>保健食品</v>
          </cell>
          <cell r="O84" t="str">
            <v/>
          </cell>
          <cell r="P84" t="str">
            <v>B</v>
          </cell>
          <cell r="Q84" t="str">
            <v/>
          </cell>
          <cell r="R84" t="str">
            <v/>
          </cell>
          <cell r="S84" t="str">
            <v/>
          </cell>
          <cell r="T84" t="str">
            <v/>
          </cell>
          <cell r="U84" t="str">
            <v/>
          </cell>
          <cell r="V84" t="str">
            <v/>
          </cell>
          <cell r="W84">
            <v>2</v>
          </cell>
        </row>
        <row r="85">
          <cell r="B85">
            <v>584</v>
          </cell>
          <cell r="C85" t="str">
            <v>东南片区</v>
          </cell>
          <cell r="D85" t="str">
            <v>四川太极高新区中和街道柳荫街药店</v>
          </cell>
          <cell r="E85">
            <v>162305</v>
          </cell>
          <cell r="F85" t="str">
            <v>氨糖软骨素钙片</v>
          </cell>
          <cell r="G85" t="str">
            <v>180片</v>
          </cell>
          <cell r="H85" t="str">
            <v>盒</v>
          </cell>
          <cell r="I85" t="str">
            <v>汤臣倍健</v>
          </cell>
          <cell r="J85">
            <v>25051</v>
          </cell>
          <cell r="K85">
            <v>30801</v>
          </cell>
          <cell r="L85" t="str">
            <v>改善骨质疏松类保健食品</v>
          </cell>
          <cell r="M85" t="str">
            <v>改善骨质疏松类保健食品</v>
          </cell>
          <cell r="N85" t="str">
            <v>保健食品</v>
          </cell>
          <cell r="O85" t="str">
            <v/>
          </cell>
          <cell r="P85" t="str">
            <v>B</v>
          </cell>
          <cell r="Q85" t="str">
            <v/>
          </cell>
          <cell r="R85" t="str">
            <v/>
          </cell>
          <cell r="S85" t="str">
            <v/>
          </cell>
          <cell r="T85" t="str">
            <v/>
          </cell>
          <cell r="U85" t="str">
            <v/>
          </cell>
          <cell r="V85" t="str">
            <v/>
          </cell>
          <cell r="W85">
            <v>2</v>
          </cell>
        </row>
        <row r="86">
          <cell r="B86">
            <v>357</v>
          </cell>
          <cell r="C86" t="str">
            <v>西北片区</v>
          </cell>
          <cell r="D86" t="str">
            <v>四川太极清江东路药店</v>
          </cell>
          <cell r="E86">
            <v>162305</v>
          </cell>
          <cell r="F86" t="str">
            <v>氨糖软骨素钙片</v>
          </cell>
          <cell r="G86" t="str">
            <v>180片</v>
          </cell>
          <cell r="H86" t="str">
            <v>盒</v>
          </cell>
          <cell r="I86" t="str">
            <v>汤臣倍健</v>
          </cell>
          <cell r="J86">
            <v>25051</v>
          </cell>
          <cell r="K86">
            <v>30801</v>
          </cell>
          <cell r="L86" t="str">
            <v>改善骨质疏松类保健食品</v>
          </cell>
          <cell r="M86" t="str">
            <v>改善骨质疏松类保健食品</v>
          </cell>
          <cell r="N86" t="str">
            <v>保健食品</v>
          </cell>
          <cell r="O86" t="str">
            <v/>
          </cell>
          <cell r="P86" t="str">
            <v>B</v>
          </cell>
          <cell r="Q86" t="str">
            <v/>
          </cell>
          <cell r="R86" t="str">
            <v/>
          </cell>
          <cell r="S86" t="str">
            <v/>
          </cell>
          <cell r="T86" t="str">
            <v/>
          </cell>
          <cell r="U86" t="str">
            <v/>
          </cell>
          <cell r="V86" t="str">
            <v/>
          </cell>
          <cell r="W86">
            <v>3</v>
          </cell>
        </row>
        <row r="87">
          <cell r="B87">
            <v>713</v>
          </cell>
          <cell r="C87" t="str">
            <v>城郊二片区</v>
          </cell>
          <cell r="D87" t="str">
            <v>四川太极都江堰聚源镇药店</v>
          </cell>
          <cell r="E87">
            <v>162305</v>
          </cell>
          <cell r="F87" t="str">
            <v>氨糖软骨素钙片</v>
          </cell>
          <cell r="G87" t="str">
            <v>180片</v>
          </cell>
          <cell r="H87" t="str">
            <v>盒</v>
          </cell>
          <cell r="I87" t="str">
            <v>汤臣倍健</v>
          </cell>
          <cell r="J87">
            <v>25051</v>
          </cell>
          <cell r="K87">
            <v>30801</v>
          </cell>
          <cell r="L87" t="str">
            <v>改善骨质疏松类保健食品</v>
          </cell>
          <cell r="M87" t="str">
            <v>改善骨质疏松类保健食品</v>
          </cell>
          <cell r="N87" t="str">
            <v>保健食品</v>
          </cell>
          <cell r="O87" t="str">
            <v/>
          </cell>
          <cell r="P87" t="str">
            <v>B</v>
          </cell>
          <cell r="Q87" t="str">
            <v/>
          </cell>
          <cell r="R87" t="str">
            <v/>
          </cell>
          <cell r="S87" t="str">
            <v/>
          </cell>
          <cell r="T87" t="str">
            <v/>
          </cell>
          <cell r="U87" t="str">
            <v/>
          </cell>
          <cell r="V87" t="str">
            <v/>
          </cell>
          <cell r="W87">
            <v>2</v>
          </cell>
        </row>
        <row r="88">
          <cell r="B88">
            <v>727</v>
          </cell>
          <cell r="C88" t="str">
            <v>西北片区</v>
          </cell>
          <cell r="D88" t="str">
            <v>四川太极金牛区黄苑东街药店</v>
          </cell>
          <cell r="E88">
            <v>162305</v>
          </cell>
          <cell r="F88" t="str">
            <v>氨糖软骨素钙片</v>
          </cell>
          <cell r="G88" t="str">
            <v>180片</v>
          </cell>
          <cell r="H88" t="str">
            <v>盒</v>
          </cell>
          <cell r="I88" t="str">
            <v>汤臣倍健</v>
          </cell>
          <cell r="J88">
            <v>25051</v>
          </cell>
          <cell r="K88">
            <v>30801</v>
          </cell>
          <cell r="L88" t="str">
            <v>改善骨质疏松类保健食品</v>
          </cell>
          <cell r="M88" t="str">
            <v>改善骨质疏松类保健食品</v>
          </cell>
          <cell r="N88" t="str">
            <v>保健食品</v>
          </cell>
          <cell r="O88" t="str">
            <v/>
          </cell>
          <cell r="P88" t="str">
            <v>B</v>
          </cell>
          <cell r="Q88" t="str">
            <v/>
          </cell>
          <cell r="R88" t="str">
            <v/>
          </cell>
          <cell r="S88" t="str">
            <v/>
          </cell>
          <cell r="T88" t="str">
            <v/>
          </cell>
          <cell r="U88" t="str">
            <v/>
          </cell>
          <cell r="V88" t="str">
            <v/>
          </cell>
          <cell r="W88">
            <v>1</v>
          </cell>
        </row>
        <row r="89">
          <cell r="B89">
            <v>511</v>
          </cell>
          <cell r="C89" t="str">
            <v>城中片区</v>
          </cell>
          <cell r="D89" t="str">
            <v>四川太极成华杉板桥南一路店</v>
          </cell>
          <cell r="E89">
            <v>162305</v>
          </cell>
          <cell r="F89" t="str">
            <v>氨糖软骨素钙片</v>
          </cell>
          <cell r="G89" t="str">
            <v>180片</v>
          </cell>
          <cell r="H89" t="str">
            <v>盒</v>
          </cell>
          <cell r="I89" t="str">
            <v>汤臣倍健</v>
          </cell>
          <cell r="J89">
            <v>25051</v>
          </cell>
          <cell r="K89">
            <v>30801</v>
          </cell>
          <cell r="L89" t="str">
            <v>改善骨质疏松类保健食品</v>
          </cell>
          <cell r="M89" t="str">
            <v>改善骨质疏松类保健食品</v>
          </cell>
          <cell r="N89" t="str">
            <v>保健食品</v>
          </cell>
          <cell r="O89" t="str">
            <v/>
          </cell>
          <cell r="P89" t="str">
            <v>B</v>
          </cell>
          <cell r="Q89" t="str">
            <v/>
          </cell>
          <cell r="R89" t="str">
            <v/>
          </cell>
          <cell r="S89" t="str">
            <v/>
          </cell>
          <cell r="T89" t="str">
            <v/>
          </cell>
          <cell r="U89" t="str">
            <v/>
          </cell>
          <cell r="V89" t="str">
            <v/>
          </cell>
          <cell r="W89">
            <v>1</v>
          </cell>
        </row>
        <row r="90">
          <cell r="B90">
            <v>103639</v>
          </cell>
          <cell r="C90" t="str">
            <v>东南片区</v>
          </cell>
          <cell r="D90" t="str">
            <v>四川太极成华区金马河路药店</v>
          </cell>
          <cell r="E90">
            <v>162305</v>
          </cell>
          <cell r="F90" t="str">
            <v>氨糖软骨素钙片</v>
          </cell>
          <cell r="G90" t="str">
            <v>180片</v>
          </cell>
          <cell r="H90" t="str">
            <v>盒</v>
          </cell>
          <cell r="I90" t="str">
            <v>汤臣倍健</v>
          </cell>
          <cell r="J90">
            <v>25051</v>
          </cell>
          <cell r="K90">
            <v>30801</v>
          </cell>
          <cell r="L90" t="str">
            <v>改善骨质疏松类保健食品</v>
          </cell>
          <cell r="M90" t="str">
            <v>改善骨质疏松类保健食品</v>
          </cell>
          <cell r="N90" t="str">
            <v>保健食品</v>
          </cell>
          <cell r="O90" t="str">
            <v/>
          </cell>
          <cell r="P90" t="str">
            <v>B</v>
          </cell>
          <cell r="Q90" t="str">
            <v/>
          </cell>
          <cell r="R90" t="str">
            <v/>
          </cell>
          <cell r="S90" t="str">
            <v/>
          </cell>
          <cell r="T90" t="str">
            <v/>
          </cell>
          <cell r="U90" t="str">
            <v/>
          </cell>
          <cell r="V90" t="str">
            <v/>
          </cell>
          <cell r="W90">
            <v>1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SQL Results"/>
      <sheetName val="SQL Statement"/>
    </sheetNames>
    <sheetDataSet>
      <sheetData sheetId="0">
        <row r="1">
          <cell r="B1" t="str">
            <v>PLACEPOINTID</v>
          </cell>
          <cell r="C1" t="str">
            <v>MAX(DECODE(BB.DOCID,35,BB.DOCN</v>
          </cell>
          <cell r="D1" t="str">
            <v>MAX(AA.DOCID1_RW)</v>
          </cell>
          <cell r="E1" t="str">
            <v>MAX(AA.TZ_DOCID1)</v>
          </cell>
          <cell r="F1" t="str">
            <v>MAX(DECODE(BB.DOCID,35,BB.XS_J</v>
          </cell>
          <cell r="G1" t="str">
            <v>MAX(DECODE(BB.DOCID,35,BB.XS_S</v>
          </cell>
          <cell r="H1" t="str">
            <v>MAX(DECODE(BB.DOCID,36,BB.DOCN</v>
          </cell>
          <cell r="I1" t="str">
            <v>MAX(AA.DOCID2_RW)</v>
          </cell>
          <cell r="J1" t="str">
            <v>MAX(AA.TZ_DOCID2)</v>
          </cell>
          <cell r="K1" t="str">
            <v>MAX(DECODE(BB.DOCID,36,BB.XS_J</v>
          </cell>
          <cell r="L1" t="str">
            <v>MAX(DECODE(BB.DOCID,36,BB.XS_S</v>
          </cell>
          <cell r="M1" t="str">
            <v>MAX(DECODE(BB.DOCID,37,BB.DOCN</v>
          </cell>
          <cell r="N1" t="str">
            <v>MAX(AA.DOCID3_RW)</v>
          </cell>
          <cell r="O1" t="str">
            <v>MAX(AA.TZ_DOCID3)</v>
          </cell>
          <cell r="P1" t="str">
            <v>MAX(DECODE(BB.DOCID,37,BB.XS_J</v>
          </cell>
          <cell r="Q1" t="str">
            <v>MAX(DECODE(BB.DOCID,37,BB.XS_S</v>
          </cell>
          <cell r="R1" t="str">
            <v>MAX(DECODE(BB.DOCID,38,BB.DOCN</v>
          </cell>
          <cell r="S1" t="str">
            <v>MAX(AA.DOCID4_RW)</v>
          </cell>
          <cell r="T1" t="str">
            <v>MAX(AA.TZ_DOCID4)</v>
          </cell>
          <cell r="U1" t="str">
            <v>MAX(DECODE(BB.DOCID,38,BB.XS_J</v>
          </cell>
          <cell r="V1" t="str">
            <v>MAX(DECODE(BB.DOCID,38,BB.XS_S</v>
          </cell>
          <cell r="W1" t="str">
            <v>MAX(DECODE(BB.DOCID,39,BB.DOCN</v>
          </cell>
          <cell r="X1" t="str">
            <v>MAX(AA.DOCID5_RW)</v>
          </cell>
          <cell r="Y1" t="str">
            <v>MAX(AA.TZ_DOCID5)</v>
          </cell>
          <cell r="Z1" t="str">
            <v>MAX(DECODE(BB.DOCID,40,BB.XS_J</v>
          </cell>
          <cell r="AA1" t="str">
            <v>MAX(DECODE(BB.DOCID,40,BB.XS_S</v>
          </cell>
          <cell r="AB1" t="str">
            <v>MAX(DECODE(BB.DOCID,41,BB.DOCN</v>
          </cell>
          <cell r="AC1" t="str">
            <v>MAX(AA.DOCID6_RW)</v>
          </cell>
          <cell r="AD1" t="str">
            <v>MAX(AA.TZ_DOCID6)</v>
          </cell>
          <cell r="AE1" t="str">
            <v>MAX(DECODE(BB.DOCID,41,BB.XS_J</v>
          </cell>
          <cell r="AF1" t="str">
            <v>MAX(DECODE(BB.DOCID,41,BB.XS_S</v>
          </cell>
          <cell r="AG1" t="str">
            <v>MAX(DECODE(BB.DOCID,42,BB.DOCN</v>
          </cell>
          <cell r="AH1" t="str">
            <v>MAX(AA.DOCID7_RW)</v>
          </cell>
          <cell r="AI1" t="str">
            <v>MAX(AA.TZ_DOCID7)</v>
          </cell>
          <cell r="AJ1" t="str">
            <v>MAX(DECODE(BB.DOCID,42,BB.XS_J</v>
          </cell>
          <cell r="AK1" t="str">
            <v>MAX(DECODE(BB.DOCID,42,BB.XS_S</v>
          </cell>
          <cell r="AL1" t="str">
            <v>MAX(DECODE(BB.DOCID,43,BB.DOCN</v>
          </cell>
          <cell r="AM1" t="str">
            <v>MAX(AA.DOCID8_RW)</v>
          </cell>
          <cell r="AN1" t="str">
            <v>MAX(AA.TZ_DOCID8)</v>
          </cell>
          <cell r="AO1" t="str">
            <v>MAX(DECODE(BB.DOCID,43,BB.XS_J</v>
          </cell>
          <cell r="AP1" t="str">
            <v>MAX(DECODE(BB.DOCID,43,BB.XS_S</v>
          </cell>
          <cell r="AQ1" t="str">
            <v>MAX(DECODE(BB.DOCID,44,BB.DOCN</v>
          </cell>
          <cell r="AR1" t="str">
            <v>MAX(AA.DOCID9_RW)</v>
          </cell>
          <cell r="AS1" t="str">
            <v>MAX(AA.TZ_DOCID9)</v>
          </cell>
          <cell r="AT1" t="str">
            <v>MAX(DECODE(BB.DOCID,44,BB.XS_J</v>
          </cell>
        </row>
        <row r="2">
          <cell r="B2">
            <v>52</v>
          </cell>
          <cell r="C2" t="str">
            <v>丹参+通脉</v>
          </cell>
          <cell r="D2">
            <v>17</v>
          </cell>
          <cell r="E2">
            <v>23</v>
          </cell>
          <cell r="F2">
            <v>115.9</v>
          </cell>
          <cell r="G2">
            <v>3</v>
          </cell>
          <cell r="H2" t="str">
            <v>复方氨酚溴敏胶囊</v>
          </cell>
          <cell r="I2">
            <v>35</v>
          </cell>
          <cell r="J2">
            <v>40</v>
          </cell>
          <cell r="K2">
            <v>619.62</v>
          </cell>
          <cell r="L2">
            <v>22</v>
          </cell>
          <cell r="M2" t="str">
            <v/>
          </cell>
          <cell r="N2">
            <v>36</v>
          </cell>
          <cell r="O2">
            <v>41</v>
          </cell>
          <cell r="P2" t="str">
            <v/>
          </cell>
          <cell r="Q2" t="str">
            <v/>
          </cell>
          <cell r="R2" t="str">
            <v>感冒清热颗粒</v>
          </cell>
          <cell r="S2">
            <v>2</v>
          </cell>
          <cell r="T2">
            <v>3</v>
          </cell>
          <cell r="U2">
            <v>815.93</v>
          </cell>
          <cell r="V2">
            <v>36</v>
          </cell>
          <cell r="W2" t="str">
            <v>氨糖软骨素钙片</v>
          </cell>
          <cell r="X2">
            <v>1</v>
          </cell>
          <cell r="Y2">
            <v>2</v>
          </cell>
          <cell r="Z2" t="str">
            <v/>
          </cell>
          <cell r="AA2" t="str">
            <v/>
          </cell>
          <cell r="AB2" t="str">
            <v/>
          </cell>
          <cell r="AC2">
            <v>14</v>
          </cell>
          <cell r="AD2">
            <v>18</v>
          </cell>
          <cell r="AE2" t="str">
            <v/>
          </cell>
          <cell r="AF2" t="str">
            <v/>
          </cell>
          <cell r="AG2" t="str">
            <v>六味地黄丸</v>
          </cell>
          <cell r="AH2">
            <v>136</v>
          </cell>
          <cell r="AI2">
            <v>204</v>
          </cell>
          <cell r="AJ2">
            <v>721.5</v>
          </cell>
          <cell r="AK2">
            <v>23</v>
          </cell>
          <cell r="AL2" t="str">
            <v>五子衍宗丸</v>
          </cell>
          <cell r="AM2">
            <v>84.5</v>
          </cell>
          <cell r="AN2">
            <v>169</v>
          </cell>
          <cell r="AO2">
            <v>198</v>
          </cell>
          <cell r="AP2">
            <v>1</v>
          </cell>
          <cell r="AQ2" t="str">
            <v>补肾益寿胶囊</v>
          </cell>
          <cell r="AR2">
            <v>935.01</v>
          </cell>
          <cell r="AS2">
            <v>1169</v>
          </cell>
          <cell r="AT2">
            <v>970.03</v>
          </cell>
        </row>
        <row r="3">
          <cell r="B3">
            <v>54</v>
          </cell>
          <cell r="C3" t="str">
            <v>丹参+通脉</v>
          </cell>
          <cell r="D3">
            <v>17</v>
          </cell>
          <cell r="E3">
            <v>23</v>
          </cell>
          <cell r="F3">
            <v>97.28</v>
          </cell>
          <cell r="G3">
            <v>3</v>
          </cell>
          <cell r="H3" t="str">
            <v>复方氨酚溴敏胶囊</v>
          </cell>
          <cell r="I3">
            <v>33</v>
          </cell>
          <cell r="J3">
            <v>38</v>
          </cell>
          <cell r="K3">
            <v>652.66</v>
          </cell>
          <cell r="L3">
            <v>24</v>
          </cell>
          <cell r="M3" t="str">
            <v>风寒咳嗽颗粒</v>
          </cell>
          <cell r="N3">
            <v>63</v>
          </cell>
          <cell r="O3">
            <v>73</v>
          </cell>
          <cell r="P3">
            <v>20.5</v>
          </cell>
          <cell r="Q3">
            <v>1</v>
          </cell>
          <cell r="R3" t="str">
            <v>感冒清热颗粒</v>
          </cell>
          <cell r="S3">
            <v>2</v>
          </cell>
          <cell r="T3">
            <v>3</v>
          </cell>
          <cell r="U3">
            <v>659.87</v>
          </cell>
          <cell r="V3">
            <v>31</v>
          </cell>
          <cell r="W3" t="str">
            <v>氨糖软骨素钙片</v>
          </cell>
          <cell r="X3">
            <v>1</v>
          </cell>
          <cell r="Y3">
            <v>2</v>
          </cell>
          <cell r="Z3" t="str">
            <v/>
          </cell>
          <cell r="AA3" t="str">
            <v/>
          </cell>
          <cell r="AB3" t="str">
            <v>还少丹</v>
          </cell>
          <cell r="AC3">
            <v>23</v>
          </cell>
          <cell r="AD3">
            <v>30</v>
          </cell>
          <cell r="AE3">
            <v>175</v>
          </cell>
          <cell r="AF3">
            <v>1</v>
          </cell>
          <cell r="AG3" t="str">
            <v>六味地黄丸</v>
          </cell>
          <cell r="AH3">
            <v>780</v>
          </cell>
          <cell r="AI3">
            <v>1092</v>
          </cell>
          <cell r="AJ3">
            <v>495.5</v>
          </cell>
          <cell r="AK3">
            <v>17</v>
          </cell>
          <cell r="AL3" t="str">
            <v/>
          </cell>
          <cell r="AM3">
            <v>84.5</v>
          </cell>
          <cell r="AN3">
            <v>169</v>
          </cell>
          <cell r="AO3" t="str">
            <v/>
          </cell>
          <cell r="AP3" t="str">
            <v/>
          </cell>
          <cell r="AQ3" t="str">
            <v>补肾益寿胶囊</v>
          </cell>
          <cell r="AR3">
            <v>685</v>
          </cell>
          <cell r="AS3">
            <v>856</v>
          </cell>
          <cell r="AT3">
            <v>977</v>
          </cell>
        </row>
        <row r="4">
          <cell r="B4">
            <v>56</v>
          </cell>
          <cell r="C4" t="str">
            <v>丹参+通脉</v>
          </cell>
          <cell r="D4">
            <v>6</v>
          </cell>
          <cell r="E4">
            <v>9</v>
          </cell>
          <cell r="F4">
            <v>478.82</v>
          </cell>
          <cell r="G4">
            <v>14</v>
          </cell>
          <cell r="H4" t="str">
            <v>复方氨酚溴敏胶囊</v>
          </cell>
          <cell r="I4">
            <v>36</v>
          </cell>
          <cell r="J4">
            <v>41</v>
          </cell>
          <cell r="K4">
            <v>1345.48</v>
          </cell>
          <cell r="L4">
            <v>51</v>
          </cell>
          <cell r="M4" t="str">
            <v>风寒咳嗽颗粒</v>
          </cell>
          <cell r="N4">
            <v>29</v>
          </cell>
          <cell r="O4">
            <v>32</v>
          </cell>
          <cell r="P4">
            <v>82</v>
          </cell>
          <cell r="Q4">
            <v>4</v>
          </cell>
          <cell r="R4" t="str">
            <v>感冒清热颗粒</v>
          </cell>
          <cell r="S4">
            <v>1</v>
          </cell>
          <cell r="T4">
            <v>1</v>
          </cell>
          <cell r="U4">
            <v>1090.83</v>
          </cell>
          <cell r="V4">
            <v>52</v>
          </cell>
          <cell r="W4" t="str">
            <v>氨糖软骨素钙片</v>
          </cell>
          <cell r="X4">
            <v>1</v>
          </cell>
          <cell r="Y4">
            <v>2</v>
          </cell>
          <cell r="Z4">
            <v>594</v>
          </cell>
          <cell r="AA4">
            <v>3</v>
          </cell>
          <cell r="AB4" t="str">
            <v>还少丹</v>
          </cell>
          <cell r="AC4">
            <v>10</v>
          </cell>
          <cell r="AD4">
            <v>15</v>
          </cell>
          <cell r="AE4">
            <v>350</v>
          </cell>
          <cell r="AF4">
            <v>2</v>
          </cell>
          <cell r="AG4" t="str">
            <v>六味地黄丸</v>
          </cell>
          <cell r="AH4">
            <v>66</v>
          </cell>
          <cell r="AI4">
            <v>99</v>
          </cell>
          <cell r="AJ4">
            <v>347.5</v>
          </cell>
          <cell r="AK4">
            <v>12</v>
          </cell>
          <cell r="AL4" t="str">
            <v>五子衍宗丸</v>
          </cell>
          <cell r="AM4">
            <v>148.75</v>
          </cell>
          <cell r="AN4">
            <v>223.1</v>
          </cell>
          <cell r="AO4">
            <v>534</v>
          </cell>
          <cell r="AP4">
            <v>3</v>
          </cell>
          <cell r="AQ4" t="str">
            <v>补肾益寿胶囊</v>
          </cell>
          <cell r="AR4">
            <v>204</v>
          </cell>
          <cell r="AS4">
            <v>286</v>
          </cell>
          <cell r="AT4">
            <v>7237.06</v>
          </cell>
        </row>
        <row r="5">
          <cell r="B5">
            <v>307</v>
          </cell>
          <cell r="C5" t="str">
            <v>丹参+通脉</v>
          </cell>
          <cell r="D5">
            <v>151</v>
          </cell>
          <cell r="E5">
            <v>166</v>
          </cell>
          <cell r="F5">
            <v>4855.09</v>
          </cell>
          <cell r="G5">
            <v>149</v>
          </cell>
          <cell r="H5" t="str">
            <v>复方氨酚溴敏胶囊</v>
          </cell>
          <cell r="I5">
            <v>210</v>
          </cell>
          <cell r="J5">
            <v>216</v>
          </cell>
          <cell r="K5">
            <v>7130.35</v>
          </cell>
          <cell r="L5">
            <v>249</v>
          </cell>
          <cell r="M5" t="str">
            <v>风寒咳嗽颗粒</v>
          </cell>
          <cell r="N5">
            <v>227</v>
          </cell>
          <cell r="O5">
            <v>241</v>
          </cell>
          <cell r="P5">
            <v>517.75</v>
          </cell>
          <cell r="Q5">
            <v>26</v>
          </cell>
          <cell r="R5" t="str">
            <v>感冒清热颗粒</v>
          </cell>
          <cell r="S5">
            <v>21</v>
          </cell>
          <cell r="T5">
            <v>27</v>
          </cell>
          <cell r="U5">
            <v>3633.66</v>
          </cell>
          <cell r="V5">
            <v>166</v>
          </cell>
          <cell r="W5" t="str">
            <v>氨糖软骨素钙片</v>
          </cell>
          <cell r="X5">
            <v>6</v>
          </cell>
          <cell r="Y5">
            <v>9</v>
          </cell>
          <cell r="Z5">
            <v>396.01</v>
          </cell>
          <cell r="AA5">
            <v>3</v>
          </cell>
          <cell r="AB5" t="str">
            <v>还少丹</v>
          </cell>
          <cell r="AC5">
            <v>105</v>
          </cell>
          <cell r="AD5">
            <v>116</v>
          </cell>
          <cell r="AE5">
            <v>4500.11</v>
          </cell>
          <cell r="AF5">
            <v>37</v>
          </cell>
          <cell r="AG5" t="str">
            <v>六味地黄丸</v>
          </cell>
          <cell r="AH5">
            <v>1920.6</v>
          </cell>
          <cell r="AI5">
            <v>2304.72</v>
          </cell>
          <cell r="AJ5">
            <v>4370.32</v>
          </cell>
          <cell r="AK5">
            <v>159</v>
          </cell>
          <cell r="AL5" t="str">
            <v>五子衍宗丸</v>
          </cell>
          <cell r="AM5">
            <v>2520.02</v>
          </cell>
          <cell r="AN5">
            <v>2646</v>
          </cell>
          <cell r="AO5">
            <v>5042.9</v>
          </cell>
          <cell r="AP5">
            <v>30</v>
          </cell>
          <cell r="AQ5" t="str">
            <v>补肾益寿胶囊</v>
          </cell>
          <cell r="AR5">
            <v>6175.94</v>
          </cell>
          <cell r="AS5">
            <v>6794</v>
          </cell>
          <cell r="AT5">
            <v>20678.27</v>
          </cell>
        </row>
        <row r="6">
          <cell r="B6">
            <v>308</v>
          </cell>
          <cell r="C6" t="str">
            <v>丹参+通脉</v>
          </cell>
          <cell r="D6">
            <v>27</v>
          </cell>
          <cell r="E6">
            <v>34</v>
          </cell>
          <cell r="F6">
            <v>598.52</v>
          </cell>
          <cell r="G6">
            <v>17</v>
          </cell>
          <cell r="H6" t="str">
            <v>复方氨酚溴敏胶囊</v>
          </cell>
          <cell r="I6">
            <v>28</v>
          </cell>
          <cell r="J6">
            <v>33</v>
          </cell>
          <cell r="K6">
            <v>681.67</v>
          </cell>
          <cell r="L6">
            <v>25</v>
          </cell>
          <cell r="M6" t="str">
            <v>风寒咳嗽颗粒</v>
          </cell>
          <cell r="N6">
            <v>31</v>
          </cell>
          <cell r="O6">
            <v>35</v>
          </cell>
          <cell r="P6">
            <v>115.27</v>
          </cell>
          <cell r="Q6">
            <v>6</v>
          </cell>
          <cell r="R6" t="str">
            <v>感冒清热颗粒</v>
          </cell>
          <cell r="S6">
            <v>1</v>
          </cell>
          <cell r="T6">
            <v>1</v>
          </cell>
          <cell r="U6">
            <v>474.12</v>
          </cell>
          <cell r="V6">
            <v>21</v>
          </cell>
          <cell r="W6" t="str">
            <v>氨糖软骨素钙片</v>
          </cell>
          <cell r="X6">
            <v>1</v>
          </cell>
          <cell r="Y6">
            <v>2</v>
          </cell>
          <cell r="Z6" t="str">
            <v/>
          </cell>
          <cell r="AA6" t="str">
            <v/>
          </cell>
          <cell r="AB6" t="str">
            <v/>
          </cell>
          <cell r="AC6">
            <v>6</v>
          </cell>
          <cell r="AD6">
            <v>9</v>
          </cell>
          <cell r="AE6" t="str">
            <v/>
          </cell>
          <cell r="AF6" t="str">
            <v/>
          </cell>
          <cell r="AG6" t="str">
            <v>六味地黄丸</v>
          </cell>
          <cell r="AH6">
            <v>408</v>
          </cell>
          <cell r="AI6">
            <v>612</v>
          </cell>
          <cell r="AJ6">
            <v>548.01</v>
          </cell>
          <cell r="AK6">
            <v>18</v>
          </cell>
          <cell r="AL6" t="str">
            <v/>
          </cell>
          <cell r="AM6">
            <v>168</v>
          </cell>
          <cell r="AN6">
            <v>252</v>
          </cell>
          <cell r="AO6" t="str">
            <v/>
          </cell>
          <cell r="AP6" t="str">
            <v/>
          </cell>
          <cell r="AQ6" t="str">
            <v>补肾益寿胶囊</v>
          </cell>
          <cell r="AR6">
            <v>624</v>
          </cell>
          <cell r="AS6">
            <v>780</v>
          </cell>
          <cell r="AT6">
            <v>2543.03</v>
          </cell>
        </row>
        <row r="7">
          <cell r="B7">
            <v>311</v>
          </cell>
          <cell r="C7" t="str">
            <v>丹参+通脉</v>
          </cell>
          <cell r="D7">
            <v>24</v>
          </cell>
          <cell r="E7">
            <v>29</v>
          </cell>
          <cell r="F7">
            <v>228.01</v>
          </cell>
          <cell r="G7">
            <v>7</v>
          </cell>
          <cell r="H7" t="str">
            <v>复方氨酚溴敏胶囊</v>
          </cell>
          <cell r="I7">
            <v>15</v>
          </cell>
          <cell r="J7">
            <v>17</v>
          </cell>
          <cell r="K7">
            <v>82.52</v>
          </cell>
          <cell r="L7">
            <v>3</v>
          </cell>
          <cell r="M7" t="str">
            <v/>
          </cell>
          <cell r="N7">
            <v>6</v>
          </cell>
          <cell r="O7">
            <v>3</v>
          </cell>
          <cell r="P7" t="str">
            <v/>
          </cell>
          <cell r="Q7" t="str">
            <v/>
          </cell>
          <cell r="R7" t="str">
            <v>感冒清热颗粒</v>
          </cell>
          <cell r="S7">
            <v>2</v>
          </cell>
          <cell r="T7">
            <v>3</v>
          </cell>
          <cell r="U7">
            <v>250.72</v>
          </cell>
          <cell r="V7">
            <v>11</v>
          </cell>
          <cell r="W7" t="str">
            <v>氨糖软骨素钙片</v>
          </cell>
          <cell r="X7">
            <v>1</v>
          </cell>
          <cell r="Y7">
            <v>2</v>
          </cell>
          <cell r="Z7">
            <v>178.2</v>
          </cell>
          <cell r="AA7">
            <v>1</v>
          </cell>
          <cell r="AB7" t="str">
            <v/>
          </cell>
          <cell r="AC7">
            <v>3</v>
          </cell>
          <cell r="AD7">
            <v>5</v>
          </cell>
          <cell r="AE7" t="str">
            <v/>
          </cell>
          <cell r="AF7" t="str">
            <v/>
          </cell>
          <cell r="AG7" t="str">
            <v>六味地黄丸</v>
          </cell>
          <cell r="AH7">
            <v>150</v>
          </cell>
          <cell r="AI7">
            <v>225</v>
          </cell>
          <cell r="AJ7">
            <v>1152</v>
          </cell>
          <cell r="AK7">
            <v>39</v>
          </cell>
          <cell r="AL7" t="str">
            <v>五子衍宗丸</v>
          </cell>
          <cell r="AM7">
            <v>84.5</v>
          </cell>
          <cell r="AN7">
            <v>169</v>
          </cell>
          <cell r="AO7">
            <v>396</v>
          </cell>
          <cell r="AP7">
            <v>2</v>
          </cell>
          <cell r="AQ7" t="str">
            <v>补肾益寿胶囊</v>
          </cell>
          <cell r="AR7">
            <v>620.92</v>
          </cell>
          <cell r="AS7">
            <v>776</v>
          </cell>
          <cell r="AT7">
            <v>2931.03</v>
          </cell>
        </row>
        <row r="8">
          <cell r="B8">
            <v>329</v>
          </cell>
          <cell r="C8" t="str">
            <v/>
          </cell>
          <cell r="D8">
            <v>20</v>
          </cell>
          <cell r="E8">
            <v>27</v>
          </cell>
          <cell r="F8" t="str">
            <v/>
          </cell>
          <cell r="G8" t="str">
            <v/>
          </cell>
          <cell r="H8" t="str">
            <v>复方氨酚溴敏胶囊</v>
          </cell>
          <cell r="I8">
            <v>18</v>
          </cell>
          <cell r="J8">
            <v>20</v>
          </cell>
          <cell r="K8">
            <v>418.26</v>
          </cell>
          <cell r="L8">
            <v>15</v>
          </cell>
          <cell r="M8" t="str">
            <v>风寒咳嗽颗粒</v>
          </cell>
          <cell r="N8">
            <v>37</v>
          </cell>
          <cell r="O8">
            <v>42</v>
          </cell>
          <cell r="P8">
            <v>58.21</v>
          </cell>
          <cell r="Q8">
            <v>3</v>
          </cell>
          <cell r="R8" t="str">
            <v>感冒清热颗粒</v>
          </cell>
          <cell r="S8">
            <v>4</v>
          </cell>
          <cell r="T8">
            <v>5</v>
          </cell>
          <cell r="U8">
            <v>351.57</v>
          </cell>
          <cell r="V8">
            <v>17</v>
          </cell>
          <cell r="W8" t="str">
            <v>氨糖软骨素钙片</v>
          </cell>
          <cell r="X8">
            <v>1</v>
          </cell>
          <cell r="Y8">
            <v>2</v>
          </cell>
          <cell r="Z8" t="str">
            <v/>
          </cell>
          <cell r="AA8" t="str">
            <v/>
          </cell>
          <cell r="AB8" t="str">
            <v/>
          </cell>
          <cell r="AC8">
            <v>26</v>
          </cell>
          <cell r="AD8">
            <v>34</v>
          </cell>
          <cell r="AE8" t="str">
            <v/>
          </cell>
          <cell r="AF8" t="str">
            <v/>
          </cell>
          <cell r="AG8" t="str">
            <v>六味地黄丸</v>
          </cell>
          <cell r="AH8">
            <v>600.6</v>
          </cell>
          <cell r="AI8">
            <v>840.84</v>
          </cell>
          <cell r="AJ8">
            <v>898.02</v>
          </cell>
          <cell r="AK8">
            <v>31</v>
          </cell>
          <cell r="AL8" t="str">
            <v>五子衍宗丸</v>
          </cell>
          <cell r="AM8">
            <v>616.8</v>
          </cell>
          <cell r="AN8">
            <v>740.2</v>
          </cell>
          <cell r="AO8">
            <v>594</v>
          </cell>
          <cell r="AP8">
            <v>3</v>
          </cell>
          <cell r="AQ8" t="str">
            <v>补肾益寿胶囊</v>
          </cell>
          <cell r="AR8">
            <v>418.5</v>
          </cell>
          <cell r="AS8">
            <v>586</v>
          </cell>
          <cell r="AT8">
            <v>1434</v>
          </cell>
        </row>
        <row r="9">
          <cell r="B9">
            <v>339</v>
          </cell>
          <cell r="C9" t="str">
            <v>丹参+通脉</v>
          </cell>
          <cell r="D9">
            <v>17</v>
          </cell>
          <cell r="E9">
            <v>22</v>
          </cell>
          <cell r="F9">
            <v>499.72</v>
          </cell>
          <cell r="G9">
            <v>15</v>
          </cell>
          <cell r="H9" t="str">
            <v>复方氨酚溴敏胶囊</v>
          </cell>
          <cell r="I9">
            <v>12</v>
          </cell>
          <cell r="J9">
            <v>13</v>
          </cell>
          <cell r="K9">
            <v>386.51</v>
          </cell>
          <cell r="L9">
            <v>15</v>
          </cell>
          <cell r="M9" t="str">
            <v/>
          </cell>
          <cell r="N9">
            <v>29</v>
          </cell>
          <cell r="O9">
            <v>32</v>
          </cell>
          <cell r="P9" t="str">
            <v/>
          </cell>
          <cell r="Q9" t="str">
            <v/>
          </cell>
          <cell r="R9" t="str">
            <v>感冒清热颗粒</v>
          </cell>
          <cell r="S9">
            <v>3</v>
          </cell>
          <cell r="T9">
            <v>4</v>
          </cell>
          <cell r="U9">
            <v>570.5</v>
          </cell>
          <cell r="V9">
            <v>29</v>
          </cell>
          <cell r="W9" t="str">
            <v>氨糖软骨素钙片</v>
          </cell>
          <cell r="X9">
            <v>1</v>
          </cell>
          <cell r="Y9">
            <v>2</v>
          </cell>
          <cell r="Z9">
            <v>594.02</v>
          </cell>
          <cell r="AA9">
            <v>5</v>
          </cell>
          <cell r="AB9" t="str">
            <v>还少丹</v>
          </cell>
          <cell r="AC9">
            <v>7</v>
          </cell>
          <cell r="AD9">
            <v>11</v>
          </cell>
          <cell r="AE9">
            <v>535.01</v>
          </cell>
          <cell r="AF9">
            <v>4</v>
          </cell>
          <cell r="AG9" t="str">
            <v>六味地黄丸</v>
          </cell>
          <cell r="AH9">
            <v>150</v>
          </cell>
          <cell r="AI9">
            <v>225</v>
          </cell>
          <cell r="AJ9">
            <v>449.01</v>
          </cell>
          <cell r="AK9">
            <v>15</v>
          </cell>
          <cell r="AL9" t="str">
            <v>五子衍宗丸</v>
          </cell>
          <cell r="AM9">
            <v>446.01</v>
          </cell>
          <cell r="AN9">
            <v>669</v>
          </cell>
          <cell r="AO9">
            <v>762.3</v>
          </cell>
          <cell r="AP9">
            <v>5</v>
          </cell>
          <cell r="AQ9" t="str">
            <v>补肾益寿胶囊</v>
          </cell>
          <cell r="AR9">
            <v>1311.99</v>
          </cell>
          <cell r="AS9">
            <v>1443</v>
          </cell>
          <cell r="AT9">
            <v>2994.95</v>
          </cell>
        </row>
        <row r="10">
          <cell r="B10">
            <v>341</v>
          </cell>
          <cell r="C10" t="str">
            <v>丹参+通脉</v>
          </cell>
          <cell r="D10">
            <v>27</v>
          </cell>
          <cell r="E10">
            <v>35</v>
          </cell>
          <cell r="F10">
            <v>231.82</v>
          </cell>
          <cell r="G10">
            <v>8</v>
          </cell>
          <cell r="H10" t="str">
            <v>复方氨酚溴敏胶囊</v>
          </cell>
          <cell r="I10">
            <v>45</v>
          </cell>
          <cell r="J10">
            <v>52</v>
          </cell>
          <cell r="K10">
            <v>893.93</v>
          </cell>
          <cell r="L10">
            <v>31</v>
          </cell>
          <cell r="M10" t="str">
            <v>风寒咳嗽颗粒</v>
          </cell>
          <cell r="N10">
            <v>48</v>
          </cell>
          <cell r="O10">
            <v>55</v>
          </cell>
          <cell r="P10">
            <v>115.46</v>
          </cell>
          <cell r="Q10">
            <v>6</v>
          </cell>
          <cell r="R10" t="str">
            <v>感冒清热颗粒</v>
          </cell>
          <cell r="S10">
            <v>8</v>
          </cell>
          <cell r="T10">
            <v>10</v>
          </cell>
          <cell r="U10">
            <v>550.44</v>
          </cell>
          <cell r="V10">
            <v>24</v>
          </cell>
          <cell r="W10" t="str">
            <v>氨糖软骨素钙片</v>
          </cell>
          <cell r="X10">
            <v>2</v>
          </cell>
          <cell r="Y10">
            <v>3</v>
          </cell>
          <cell r="Z10">
            <v>574</v>
          </cell>
          <cell r="AA10">
            <v>3</v>
          </cell>
          <cell r="AB10" t="str">
            <v>还少丹</v>
          </cell>
          <cell r="AC10">
            <v>14</v>
          </cell>
          <cell r="AD10">
            <v>18</v>
          </cell>
          <cell r="AE10">
            <v>2416.05</v>
          </cell>
          <cell r="AF10">
            <v>20</v>
          </cell>
          <cell r="AG10" t="str">
            <v>六味地黄丸</v>
          </cell>
          <cell r="AH10">
            <v>2406.3</v>
          </cell>
          <cell r="AI10">
            <v>2887.56</v>
          </cell>
          <cell r="AJ10">
            <v>1179.25</v>
          </cell>
          <cell r="AK10">
            <v>46</v>
          </cell>
          <cell r="AL10" t="str">
            <v>五子衍宗丸</v>
          </cell>
          <cell r="AM10">
            <v>4542.1</v>
          </cell>
          <cell r="AN10">
            <v>4769.2</v>
          </cell>
          <cell r="AO10">
            <v>8137.2</v>
          </cell>
          <cell r="AP10">
            <v>45</v>
          </cell>
          <cell r="AQ10" t="str">
            <v>补肾益寿胶囊</v>
          </cell>
          <cell r="AR10">
            <v>1630</v>
          </cell>
          <cell r="AS10">
            <v>1793</v>
          </cell>
          <cell r="AT10">
            <v>13868.12</v>
          </cell>
        </row>
        <row r="11">
          <cell r="B11">
            <v>343</v>
          </cell>
          <cell r="C11" t="str">
            <v>丹参+通脉</v>
          </cell>
          <cell r="D11">
            <v>27</v>
          </cell>
          <cell r="E11">
            <v>35</v>
          </cell>
          <cell r="F11">
            <v>1176.35</v>
          </cell>
          <cell r="G11">
            <v>35</v>
          </cell>
          <cell r="H11" t="str">
            <v>复方氨酚溴敏胶囊</v>
          </cell>
          <cell r="I11">
            <v>45</v>
          </cell>
          <cell r="J11">
            <v>52</v>
          </cell>
          <cell r="K11">
            <v>1405.38</v>
          </cell>
          <cell r="L11">
            <v>49</v>
          </cell>
          <cell r="M11" t="str">
            <v>风寒咳嗽颗粒</v>
          </cell>
          <cell r="N11">
            <v>178</v>
          </cell>
          <cell r="O11">
            <v>195</v>
          </cell>
          <cell r="P11">
            <v>312</v>
          </cell>
          <cell r="Q11">
            <v>15</v>
          </cell>
          <cell r="R11" t="str">
            <v>感冒清热颗粒</v>
          </cell>
          <cell r="S11">
            <v>7</v>
          </cell>
          <cell r="T11">
            <v>9</v>
          </cell>
          <cell r="U11">
            <v>1655.58</v>
          </cell>
          <cell r="V11">
            <v>79</v>
          </cell>
          <cell r="W11" t="str">
            <v>氨糖软骨素钙片</v>
          </cell>
          <cell r="X11">
            <v>2</v>
          </cell>
          <cell r="Y11">
            <v>3</v>
          </cell>
          <cell r="Z11">
            <v>198</v>
          </cell>
          <cell r="AA11">
            <v>1</v>
          </cell>
          <cell r="AB11" t="str">
            <v>还少丹</v>
          </cell>
          <cell r="AC11">
            <v>11</v>
          </cell>
          <cell r="AD11">
            <v>17</v>
          </cell>
          <cell r="AE11">
            <v>2384.05</v>
          </cell>
          <cell r="AF11">
            <v>22</v>
          </cell>
          <cell r="AG11" t="str">
            <v>六味地黄丸</v>
          </cell>
          <cell r="AH11">
            <v>594</v>
          </cell>
          <cell r="AI11">
            <v>831.6</v>
          </cell>
          <cell r="AJ11">
            <v>2102.23</v>
          </cell>
          <cell r="AK11">
            <v>77</v>
          </cell>
          <cell r="AL11" t="str">
            <v>五子衍宗丸</v>
          </cell>
          <cell r="AM11">
            <v>2049.54</v>
          </cell>
          <cell r="AN11">
            <v>2152</v>
          </cell>
          <cell r="AO11">
            <v>198</v>
          </cell>
          <cell r="AP11">
            <v>1</v>
          </cell>
          <cell r="AQ11" t="str">
            <v>补肾益寿胶囊</v>
          </cell>
          <cell r="AR11">
            <v>1908.39</v>
          </cell>
          <cell r="AS11">
            <v>2099</v>
          </cell>
          <cell r="AT11">
            <v>2203.03</v>
          </cell>
        </row>
        <row r="12">
          <cell r="B12">
            <v>347</v>
          </cell>
          <cell r="C12" t="str">
            <v>丹参+通脉</v>
          </cell>
          <cell r="D12">
            <v>17</v>
          </cell>
          <cell r="E12">
            <v>22</v>
          </cell>
          <cell r="F12">
            <v>119.7</v>
          </cell>
          <cell r="G12">
            <v>3</v>
          </cell>
          <cell r="H12" t="str">
            <v>复方氨酚溴敏胶囊</v>
          </cell>
          <cell r="I12">
            <v>15</v>
          </cell>
          <cell r="J12">
            <v>17</v>
          </cell>
          <cell r="K12">
            <v>853.8</v>
          </cell>
          <cell r="L12">
            <v>29</v>
          </cell>
          <cell r="M12" t="str">
            <v>风寒咳嗽颗粒</v>
          </cell>
          <cell r="N12">
            <v>55</v>
          </cell>
          <cell r="O12">
            <v>63</v>
          </cell>
          <cell r="P12">
            <v>59.92</v>
          </cell>
          <cell r="Q12">
            <v>3</v>
          </cell>
          <cell r="R12" t="str">
            <v>感冒清热颗粒</v>
          </cell>
          <cell r="S12">
            <v>6</v>
          </cell>
          <cell r="T12">
            <v>8</v>
          </cell>
          <cell r="U12">
            <v>527.15</v>
          </cell>
          <cell r="V12">
            <v>24</v>
          </cell>
          <cell r="W12" t="str">
            <v>氨糖软骨素钙片</v>
          </cell>
          <cell r="X12">
            <v>1</v>
          </cell>
          <cell r="Y12">
            <v>2</v>
          </cell>
          <cell r="Z12" t="str">
            <v/>
          </cell>
          <cell r="AA12" t="str">
            <v/>
          </cell>
          <cell r="AB12" t="str">
            <v/>
          </cell>
          <cell r="AC12">
            <v>6</v>
          </cell>
          <cell r="AD12">
            <v>9</v>
          </cell>
          <cell r="AE12" t="str">
            <v/>
          </cell>
          <cell r="AF12" t="str">
            <v/>
          </cell>
          <cell r="AG12" t="str">
            <v>六味地黄丸</v>
          </cell>
          <cell r="AH12">
            <v>150</v>
          </cell>
          <cell r="AI12">
            <v>225</v>
          </cell>
          <cell r="AJ12">
            <v>348.52</v>
          </cell>
          <cell r="AK12">
            <v>13</v>
          </cell>
          <cell r="AL12" t="str">
            <v/>
          </cell>
          <cell r="AM12">
            <v>84.5</v>
          </cell>
          <cell r="AN12">
            <v>169</v>
          </cell>
          <cell r="AO12" t="str">
            <v/>
          </cell>
          <cell r="AP12" t="str">
            <v/>
          </cell>
          <cell r="AQ12" t="str">
            <v>补肾益寿胶囊</v>
          </cell>
          <cell r="AR12">
            <v>838.5</v>
          </cell>
          <cell r="AS12">
            <v>1048</v>
          </cell>
          <cell r="AT12">
            <v>797</v>
          </cell>
        </row>
        <row r="13">
          <cell r="B13">
            <v>349</v>
          </cell>
          <cell r="C13" t="str">
            <v>丹参+通脉</v>
          </cell>
          <cell r="D13">
            <v>17</v>
          </cell>
          <cell r="E13">
            <v>23</v>
          </cell>
          <cell r="F13">
            <v>974.78</v>
          </cell>
          <cell r="G13">
            <v>33</v>
          </cell>
          <cell r="H13" t="str">
            <v>复方氨酚溴敏胶囊</v>
          </cell>
          <cell r="I13">
            <v>64</v>
          </cell>
          <cell r="J13">
            <v>73</v>
          </cell>
          <cell r="K13">
            <v>1558.28</v>
          </cell>
          <cell r="L13">
            <v>54</v>
          </cell>
          <cell r="M13" t="str">
            <v>风寒咳嗽颗粒</v>
          </cell>
          <cell r="N13">
            <v>47</v>
          </cell>
          <cell r="O13">
            <v>53</v>
          </cell>
          <cell r="P13">
            <v>126.5</v>
          </cell>
          <cell r="Q13">
            <v>6</v>
          </cell>
          <cell r="R13" t="str">
            <v>感冒清热颗粒</v>
          </cell>
          <cell r="S13">
            <v>2</v>
          </cell>
          <cell r="T13">
            <v>3</v>
          </cell>
          <cell r="U13">
            <v>916.48</v>
          </cell>
          <cell r="V13">
            <v>40</v>
          </cell>
          <cell r="W13" t="str">
            <v>氨糖软骨素钙片</v>
          </cell>
          <cell r="X13">
            <v>1</v>
          </cell>
          <cell r="Y13">
            <v>2</v>
          </cell>
          <cell r="Z13" t="str">
            <v/>
          </cell>
          <cell r="AA13" t="str">
            <v/>
          </cell>
          <cell r="AB13" t="str">
            <v>还少丹</v>
          </cell>
          <cell r="AC13">
            <v>11</v>
          </cell>
          <cell r="AD13">
            <v>17</v>
          </cell>
          <cell r="AE13">
            <v>256.5</v>
          </cell>
          <cell r="AF13">
            <v>3</v>
          </cell>
          <cell r="AG13" t="str">
            <v>六味地黄丸</v>
          </cell>
          <cell r="AH13">
            <v>396</v>
          </cell>
          <cell r="AI13">
            <v>594</v>
          </cell>
          <cell r="AJ13">
            <v>392.59</v>
          </cell>
          <cell r="AK13">
            <v>19</v>
          </cell>
          <cell r="AL13" t="str">
            <v>五子衍宗丸</v>
          </cell>
          <cell r="AM13">
            <v>540.01</v>
          </cell>
          <cell r="AN13">
            <v>648</v>
          </cell>
          <cell r="AO13">
            <v>702.9</v>
          </cell>
          <cell r="AP13">
            <v>4</v>
          </cell>
          <cell r="AQ13" t="str">
            <v>补肾益寿胶囊</v>
          </cell>
          <cell r="AR13">
            <v>274</v>
          </cell>
          <cell r="AS13">
            <v>384</v>
          </cell>
          <cell r="AT13">
            <v>882</v>
          </cell>
        </row>
        <row r="14">
          <cell r="B14">
            <v>351</v>
          </cell>
          <cell r="C14" t="str">
            <v>丹参+通脉</v>
          </cell>
          <cell r="D14">
            <v>17</v>
          </cell>
          <cell r="E14">
            <v>23</v>
          </cell>
          <cell r="F14">
            <v>119.52</v>
          </cell>
          <cell r="G14">
            <v>3</v>
          </cell>
          <cell r="H14" t="str">
            <v>复方氨酚溴敏胶囊</v>
          </cell>
          <cell r="I14">
            <v>21</v>
          </cell>
          <cell r="J14">
            <v>24</v>
          </cell>
          <cell r="K14">
            <v>834.46</v>
          </cell>
          <cell r="L14">
            <v>29</v>
          </cell>
          <cell r="M14" t="str">
            <v>风寒咳嗽颗粒</v>
          </cell>
          <cell r="N14">
            <v>23</v>
          </cell>
          <cell r="O14">
            <v>24</v>
          </cell>
          <cell r="P14">
            <v>148</v>
          </cell>
          <cell r="Q14">
            <v>7</v>
          </cell>
          <cell r="R14" t="str">
            <v>感冒清热颗粒</v>
          </cell>
          <cell r="S14">
            <v>7</v>
          </cell>
          <cell r="T14">
            <v>9</v>
          </cell>
          <cell r="U14">
            <v>615.69</v>
          </cell>
          <cell r="V14">
            <v>29</v>
          </cell>
          <cell r="W14" t="str">
            <v>氨糖软骨素钙片</v>
          </cell>
          <cell r="X14">
            <v>1</v>
          </cell>
          <cell r="Y14">
            <v>2</v>
          </cell>
          <cell r="Z14" t="str">
            <v/>
          </cell>
          <cell r="AA14" t="str">
            <v/>
          </cell>
          <cell r="AB14" t="str">
            <v>还少丹</v>
          </cell>
          <cell r="AC14">
            <v>4</v>
          </cell>
          <cell r="AD14">
            <v>6</v>
          </cell>
          <cell r="AE14">
            <v>1523.31</v>
          </cell>
          <cell r="AF14">
            <v>13</v>
          </cell>
          <cell r="AG14" t="str">
            <v>六味地黄丸</v>
          </cell>
          <cell r="AH14">
            <v>150</v>
          </cell>
          <cell r="AI14">
            <v>225</v>
          </cell>
          <cell r="AJ14">
            <v>444.15</v>
          </cell>
          <cell r="AK14">
            <v>17</v>
          </cell>
          <cell r="AL14" t="str">
            <v>五子衍宗丸</v>
          </cell>
          <cell r="AM14">
            <v>1800.05</v>
          </cell>
          <cell r="AN14">
            <v>1980.1</v>
          </cell>
          <cell r="AO14">
            <v>168.3</v>
          </cell>
          <cell r="AP14">
            <v>1</v>
          </cell>
          <cell r="AQ14" t="str">
            <v>补肾益寿胶囊</v>
          </cell>
          <cell r="AR14">
            <v>274</v>
          </cell>
          <cell r="AS14">
            <v>384</v>
          </cell>
          <cell r="AT14">
            <v>908.03</v>
          </cell>
        </row>
        <row r="15">
          <cell r="B15">
            <v>355</v>
          </cell>
          <cell r="C15" t="str">
            <v>丹参+通脉</v>
          </cell>
          <cell r="D15">
            <v>20</v>
          </cell>
          <cell r="E15">
            <v>27</v>
          </cell>
          <cell r="F15">
            <v>159.6</v>
          </cell>
          <cell r="G15">
            <v>4</v>
          </cell>
          <cell r="H15" t="str">
            <v>复方氨酚溴敏胶囊</v>
          </cell>
          <cell r="I15">
            <v>42</v>
          </cell>
          <cell r="J15">
            <v>49</v>
          </cell>
          <cell r="K15">
            <v>1424.33</v>
          </cell>
          <cell r="L15">
            <v>49</v>
          </cell>
          <cell r="M15" t="str">
            <v>风寒咳嗽颗粒</v>
          </cell>
          <cell r="N15">
            <v>61</v>
          </cell>
          <cell r="O15">
            <v>71</v>
          </cell>
          <cell r="P15">
            <v>126</v>
          </cell>
          <cell r="Q15">
            <v>6</v>
          </cell>
          <cell r="R15" t="str">
            <v>感冒清热颗粒</v>
          </cell>
          <cell r="S15">
            <v>1</v>
          </cell>
          <cell r="T15">
            <v>1</v>
          </cell>
          <cell r="U15">
            <v>716.84</v>
          </cell>
          <cell r="V15">
            <v>32</v>
          </cell>
          <cell r="W15" t="str">
            <v>氨糖软骨素钙片</v>
          </cell>
          <cell r="X15">
            <v>4</v>
          </cell>
          <cell r="Y15">
            <v>6</v>
          </cell>
          <cell r="Z15">
            <v>396</v>
          </cell>
          <cell r="AA15">
            <v>2</v>
          </cell>
          <cell r="AB15" t="str">
            <v>还少丹</v>
          </cell>
          <cell r="AC15">
            <v>4</v>
          </cell>
          <cell r="AD15">
            <v>6</v>
          </cell>
          <cell r="AE15">
            <v>1412.53</v>
          </cell>
          <cell r="AF15">
            <v>11</v>
          </cell>
          <cell r="AG15" t="str">
            <v>六味地黄丸</v>
          </cell>
          <cell r="AH15">
            <v>300</v>
          </cell>
          <cell r="AI15">
            <v>450</v>
          </cell>
          <cell r="AJ15">
            <v>625.5</v>
          </cell>
          <cell r="AK15">
            <v>21</v>
          </cell>
          <cell r="AL15" t="str">
            <v/>
          </cell>
          <cell r="AM15">
            <v>535.01</v>
          </cell>
          <cell r="AN15">
            <v>642</v>
          </cell>
          <cell r="AO15" t="str">
            <v/>
          </cell>
          <cell r="AP15" t="str">
            <v/>
          </cell>
          <cell r="AQ15" t="str">
            <v>补肾益寿胶囊</v>
          </cell>
          <cell r="AR15">
            <v>408</v>
          </cell>
          <cell r="AS15">
            <v>571</v>
          </cell>
          <cell r="AT15">
            <v>804</v>
          </cell>
        </row>
        <row r="16">
          <cell r="B16">
            <v>357</v>
          </cell>
          <cell r="C16" t="str">
            <v>丹参+通脉</v>
          </cell>
          <cell r="D16">
            <v>17</v>
          </cell>
          <cell r="E16">
            <v>23</v>
          </cell>
          <cell r="F16">
            <v>769.23</v>
          </cell>
          <cell r="G16">
            <v>23</v>
          </cell>
          <cell r="H16" t="str">
            <v>复方氨酚溴敏胶囊</v>
          </cell>
          <cell r="I16">
            <v>25</v>
          </cell>
          <cell r="J16">
            <v>29</v>
          </cell>
          <cell r="K16">
            <v>638.22</v>
          </cell>
          <cell r="L16">
            <v>23</v>
          </cell>
          <cell r="M16" t="str">
            <v>风寒咳嗽颗粒</v>
          </cell>
          <cell r="N16">
            <v>55</v>
          </cell>
          <cell r="O16">
            <v>63</v>
          </cell>
          <cell r="P16">
            <v>41</v>
          </cell>
          <cell r="Q16">
            <v>2</v>
          </cell>
          <cell r="R16" t="str">
            <v>感冒清热颗粒</v>
          </cell>
          <cell r="S16">
            <v>1</v>
          </cell>
          <cell r="T16">
            <v>1</v>
          </cell>
          <cell r="U16">
            <v>606.36</v>
          </cell>
          <cell r="V16">
            <v>27</v>
          </cell>
          <cell r="W16" t="str">
            <v>氨糖软骨素钙片</v>
          </cell>
          <cell r="X16">
            <v>1</v>
          </cell>
          <cell r="Y16">
            <v>2</v>
          </cell>
          <cell r="Z16" t="str">
            <v/>
          </cell>
          <cell r="AA16" t="str">
            <v/>
          </cell>
          <cell r="AB16" t="str">
            <v>还少丹</v>
          </cell>
          <cell r="AC16">
            <v>17</v>
          </cell>
          <cell r="AD16">
            <v>22</v>
          </cell>
          <cell r="AE16">
            <v>1239.03</v>
          </cell>
          <cell r="AF16">
            <v>11</v>
          </cell>
          <cell r="AG16" t="str">
            <v>六味地黄丸</v>
          </cell>
          <cell r="AH16">
            <v>432.3</v>
          </cell>
          <cell r="AI16">
            <v>648.45</v>
          </cell>
          <cell r="AJ16">
            <v>268.01</v>
          </cell>
          <cell r="AK16">
            <v>9</v>
          </cell>
          <cell r="AL16" t="str">
            <v>五子衍宗丸</v>
          </cell>
          <cell r="AM16">
            <v>84.5</v>
          </cell>
          <cell r="AN16">
            <v>169</v>
          </cell>
          <cell r="AO16">
            <v>198</v>
          </cell>
          <cell r="AP16">
            <v>1</v>
          </cell>
          <cell r="AQ16" t="str">
            <v>补肾益寿胶囊</v>
          </cell>
          <cell r="AR16">
            <v>703.7</v>
          </cell>
          <cell r="AS16">
            <v>880</v>
          </cell>
          <cell r="AT16">
            <v>1461.03</v>
          </cell>
        </row>
        <row r="17">
          <cell r="B17">
            <v>359</v>
          </cell>
          <cell r="C17" t="str">
            <v>丹参+通脉</v>
          </cell>
          <cell r="D17">
            <v>20</v>
          </cell>
          <cell r="E17">
            <v>27</v>
          </cell>
          <cell r="F17">
            <v>150.89</v>
          </cell>
          <cell r="G17">
            <v>4</v>
          </cell>
          <cell r="H17" t="str">
            <v>复方氨酚溴敏胶囊</v>
          </cell>
          <cell r="I17">
            <v>40</v>
          </cell>
          <cell r="J17">
            <v>46</v>
          </cell>
          <cell r="K17">
            <v>1610.46</v>
          </cell>
          <cell r="L17">
            <v>56</v>
          </cell>
          <cell r="M17" t="str">
            <v>风寒咳嗽颗粒</v>
          </cell>
          <cell r="N17">
            <v>44</v>
          </cell>
          <cell r="O17">
            <v>50</v>
          </cell>
          <cell r="P17">
            <v>229.5</v>
          </cell>
          <cell r="Q17">
            <v>11</v>
          </cell>
          <cell r="R17" t="str">
            <v>感冒清热颗粒</v>
          </cell>
          <cell r="S17">
            <v>2</v>
          </cell>
          <cell r="T17">
            <v>3</v>
          </cell>
          <cell r="U17">
            <v>978.76</v>
          </cell>
          <cell r="V17">
            <v>44</v>
          </cell>
          <cell r="W17" t="str">
            <v>氨糖软骨素钙片</v>
          </cell>
          <cell r="X17">
            <v>4</v>
          </cell>
          <cell r="Y17">
            <v>6</v>
          </cell>
          <cell r="Z17">
            <v>1309.66</v>
          </cell>
          <cell r="AA17">
            <v>7</v>
          </cell>
          <cell r="AB17" t="str">
            <v>还少丹</v>
          </cell>
          <cell r="AC17">
            <v>7</v>
          </cell>
          <cell r="AD17">
            <v>11</v>
          </cell>
          <cell r="AE17">
            <v>338.01</v>
          </cell>
          <cell r="AF17">
            <v>5</v>
          </cell>
          <cell r="AG17" t="str">
            <v>六味地黄丸</v>
          </cell>
          <cell r="AH17">
            <v>300</v>
          </cell>
          <cell r="AI17">
            <v>450</v>
          </cell>
          <cell r="AJ17">
            <v>968.07</v>
          </cell>
          <cell r="AK17">
            <v>36</v>
          </cell>
          <cell r="AL17" t="str">
            <v/>
          </cell>
          <cell r="AM17">
            <v>315.04</v>
          </cell>
          <cell r="AN17">
            <v>472.6</v>
          </cell>
          <cell r="AO17" t="str">
            <v/>
          </cell>
          <cell r="AP17" t="str">
            <v/>
          </cell>
          <cell r="AQ17" t="str">
            <v>补肾益寿胶囊</v>
          </cell>
          <cell r="AR17">
            <v>1287.5</v>
          </cell>
          <cell r="AS17">
            <v>1416</v>
          </cell>
          <cell r="AT17">
            <v>882</v>
          </cell>
        </row>
        <row r="18">
          <cell r="B18">
            <v>365</v>
          </cell>
          <cell r="C18" t="str">
            <v>丹参+通脉</v>
          </cell>
          <cell r="D18">
            <v>27</v>
          </cell>
          <cell r="E18">
            <v>34</v>
          </cell>
          <cell r="F18">
            <v>248.67</v>
          </cell>
          <cell r="G18">
            <v>7</v>
          </cell>
          <cell r="H18" t="str">
            <v>复方氨酚溴敏胶囊</v>
          </cell>
          <cell r="I18">
            <v>48</v>
          </cell>
          <cell r="J18">
            <v>56</v>
          </cell>
          <cell r="K18">
            <v>2053.36</v>
          </cell>
          <cell r="L18">
            <v>70</v>
          </cell>
          <cell r="M18" t="str">
            <v>风寒咳嗽颗粒</v>
          </cell>
          <cell r="N18">
            <v>65</v>
          </cell>
          <cell r="O18">
            <v>76</v>
          </cell>
          <cell r="P18">
            <v>319.5</v>
          </cell>
          <cell r="Q18">
            <v>16</v>
          </cell>
          <cell r="R18" t="str">
            <v>感冒清热颗粒</v>
          </cell>
          <cell r="S18">
            <v>21</v>
          </cell>
          <cell r="T18">
            <v>30</v>
          </cell>
          <cell r="U18">
            <v>466.5</v>
          </cell>
          <cell r="V18">
            <v>20</v>
          </cell>
          <cell r="W18" t="str">
            <v>氨糖软骨素钙片</v>
          </cell>
          <cell r="X18">
            <v>2</v>
          </cell>
          <cell r="Y18">
            <v>3</v>
          </cell>
          <cell r="Z18" t="str">
            <v/>
          </cell>
          <cell r="AA18" t="str">
            <v/>
          </cell>
          <cell r="AB18" t="str">
            <v>还少丹</v>
          </cell>
          <cell r="AC18">
            <v>21</v>
          </cell>
          <cell r="AD18">
            <v>27</v>
          </cell>
          <cell r="AE18">
            <v>1146.36</v>
          </cell>
          <cell r="AF18">
            <v>9</v>
          </cell>
          <cell r="AG18" t="str">
            <v>六味地黄丸</v>
          </cell>
          <cell r="AH18">
            <v>662</v>
          </cell>
          <cell r="AI18">
            <v>926.8</v>
          </cell>
          <cell r="AJ18">
            <v>901</v>
          </cell>
          <cell r="AK18">
            <v>29</v>
          </cell>
          <cell r="AL18" t="str">
            <v>五子衍宗丸</v>
          </cell>
          <cell r="AM18">
            <v>890.52</v>
          </cell>
          <cell r="AN18">
            <v>1068.6</v>
          </cell>
          <cell r="AO18">
            <v>356.4</v>
          </cell>
          <cell r="AP18">
            <v>2</v>
          </cell>
          <cell r="AQ18" t="str">
            <v>补肾益寿胶囊</v>
          </cell>
          <cell r="AR18">
            <v>922.02</v>
          </cell>
          <cell r="AS18">
            <v>1153</v>
          </cell>
          <cell r="AT18">
            <v>2793</v>
          </cell>
        </row>
        <row r="19">
          <cell r="B19">
            <v>367</v>
          </cell>
          <cell r="C19" t="str">
            <v>丹参+通脉</v>
          </cell>
          <cell r="D19">
            <v>17</v>
          </cell>
          <cell r="E19">
            <v>22</v>
          </cell>
          <cell r="F19">
            <v>425.69</v>
          </cell>
          <cell r="G19">
            <v>13</v>
          </cell>
          <cell r="H19" t="str">
            <v>复方氨酚溴敏胶囊</v>
          </cell>
          <cell r="I19">
            <v>24</v>
          </cell>
          <cell r="J19">
            <v>28</v>
          </cell>
          <cell r="K19">
            <v>225.02</v>
          </cell>
          <cell r="L19">
            <v>8</v>
          </cell>
          <cell r="M19" t="str">
            <v>风寒咳嗽颗粒</v>
          </cell>
          <cell r="N19">
            <v>61</v>
          </cell>
          <cell r="O19">
            <v>71</v>
          </cell>
          <cell r="P19">
            <v>20.5</v>
          </cell>
          <cell r="Q19">
            <v>1</v>
          </cell>
          <cell r="R19" t="str">
            <v>感冒清热颗粒</v>
          </cell>
          <cell r="S19">
            <v>1</v>
          </cell>
          <cell r="T19">
            <v>1</v>
          </cell>
          <cell r="U19">
            <v>1308.46</v>
          </cell>
          <cell r="V19">
            <v>60</v>
          </cell>
          <cell r="W19" t="str">
            <v>氨糖软骨素钙片</v>
          </cell>
          <cell r="X19">
            <v>1</v>
          </cell>
          <cell r="Y19">
            <v>2</v>
          </cell>
          <cell r="Z19">
            <v>990.01</v>
          </cell>
          <cell r="AA19">
            <v>6</v>
          </cell>
          <cell r="AB19" t="str">
            <v>还少丹</v>
          </cell>
          <cell r="AC19">
            <v>9</v>
          </cell>
          <cell r="AD19">
            <v>14</v>
          </cell>
          <cell r="AE19">
            <v>84.5</v>
          </cell>
          <cell r="AF19">
            <v>1</v>
          </cell>
          <cell r="AG19" t="str">
            <v>六味地黄丸</v>
          </cell>
          <cell r="AH19">
            <v>132</v>
          </cell>
          <cell r="AI19">
            <v>198</v>
          </cell>
          <cell r="AJ19">
            <v>841.5</v>
          </cell>
          <cell r="AK19">
            <v>28</v>
          </cell>
          <cell r="AL19" t="str">
            <v/>
          </cell>
          <cell r="AM19">
            <v>84.5</v>
          </cell>
          <cell r="AN19">
            <v>169</v>
          </cell>
          <cell r="AO19" t="str">
            <v/>
          </cell>
          <cell r="AP19" t="str">
            <v/>
          </cell>
          <cell r="AQ19" t="str">
            <v>补肾益寿胶囊</v>
          </cell>
          <cell r="AR19">
            <v>536</v>
          </cell>
          <cell r="AS19">
            <v>670</v>
          </cell>
          <cell r="AT19">
            <v>1915</v>
          </cell>
        </row>
        <row r="20">
          <cell r="B20">
            <v>371</v>
          </cell>
          <cell r="C20" t="str">
            <v>丹参+通脉</v>
          </cell>
          <cell r="D20">
            <v>6</v>
          </cell>
          <cell r="E20">
            <v>9</v>
          </cell>
          <cell r="F20">
            <v>38</v>
          </cell>
          <cell r="G20">
            <v>1</v>
          </cell>
          <cell r="H20" t="str">
            <v>复方氨酚溴敏胶囊</v>
          </cell>
          <cell r="I20">
            <v>11</v>
          </cell>
          <cell r="J20">
            <v>12</v>
          </cell>
          <cell r="K20">
            <v>410.39</v>
          </cell>
          <cell r="L20">
            <v>15</v>
          </cell>
          <cell r="M20" t="str">
            <v>风寒咳嗽颗粒</v>
          </cell>
          <cell r="N20">
            <v>24</v>
          </cell>
          <cell r="O20">
            <v>26</v>
          </cell>
          <cell r="P20">
            <v>77.34</v>
          </cell>
          <cell r="Q20">
            <v>4</v>
          </cell>
          <cell r="R20" t="str">
            <v>感冒清热颗粒</v>
          </cell>
          <cell r="S20">
            <v>1</v>
          </cell>
          <cell r="T20">
            <v>1</v>
          </cell>
          <cell r="U20">
            <v>680.63</v>
          </cell>
          <cell r="V20">
            <v>31</v>
          </cell>
          <cell r="W20" t="str">
            <v/>
          </cell>
          <cell r="X20">
            <v>1</v>
          </cell>
          <cell r="Y20">
            <v>2</v>
          </cell>
          <cell r="Z20" t="str">
            <v/>
          </cell>
          <cell r="AA20" t="str">
            <v/>
          </cell>
          <cell r="AB20" t="str">
            <v/>
          </cell>
          <cell r="AC20">
            <v>4</v>
          </cell>
          <cell r="AD20">
            <v>6</v>
          </cell>
          <cell r="AE20" t="str">
            <v/>
          </cell>
          <cell r="AF20" t="str">
            <v/>
          </cell>
          <cell r="AG20" t="str">
            <v>六味地黄丸</v>
          </cell>
          <cell r="AH20">
            <v>100</v>
          </cell>
          <cell r="AI20">
            <v>150</v>
          </cell>
          <cell r="AJ20">
            <v>566.59</v>
          </cell>
          <cell r="AK20">
            <v>19</v>
          </cell>
          <cell r="AL20" t="str">
            <v/>
          </cell>
          <cell r="AM20">
            <v>84.5</v>
          </cell>
          <cell r="AN20">
            <v>169</v>
          </cell>
          <cell r="AO20" t="str">
            <v/>
          </cell>
          <cell r="AP20" t="str">
            <v/>
          </cell>
          <cell r="AQ20" t="str">
            <v>补肾益寿胶囊</v>
          </cell>
          <cell r="AR20">
            <v>488.5</v>
          </cell>
          <cell r="AS20">
            <v>684</v>
          </cell>
          <cell r="AT20">
            <v>545.88</v>
          </cell>
        </row>
        <row r="21">
          <cell r="B21">
            <v>373</v>
          </cell>
          <cell r="C21" t="str">
            <v>丹参+通脉</v>
          </cell>
          <cell r="D21">
            <v>17</v>
          </cell>
          <cell r="E21">
            <v>23</v>
          </cell>
          <cell r="F21">
            <v>1937.24</v>
          </cell>
          <cell r="G21">
            <v>58</v>
          </cell>
          <cell r="H21" t="str">
            <v>复方氨酚溴敏胶囊</v>
          </cell>
          <cell r="I21">
            <v>42</v>
          </cell>
          <cell r="J21">
            <v>49</v>
          </cell>
          <cell r="K21">
            <v>418.93</v>
          </cell>
          <cell r="L21">
            <v>15</v>
          </cell>
          <cell r="M21" t="str">
            <v>风寒咳嗽颗粒</v>
          </cell>
          <cell r="N21">
            <v>40</v>
          </cell>
          <cell r="O21">
            <v>46</v>
          </cell>
          <cell r="P21">
            <v>111.94</v>
          </cell>
          <cell r="Q21">
            <v>6</v>
          </cell>
          <cell r="R21" t="str">
            <v>感冒清热颗粒</v>
          </cell>
          <cell r="S21">
            <v>8</v>
          </cell>
          <cell r="T21">
            <v>10</v>
          </cell>
          <cell r="U21">
            <v>1290.83</v>
          </cell>
          <cell r="V21">
            <v>60</v>
          </cell>
          <cell r="W21" t="str">
            <v>氨糖软骨素钙片</v>
          </cell>
          <cell r="X21">
            <v>1</v>
          </cell>
          <cell r="Y21">
            <v>2</v>
          </cell>
          <cell r="Z21">
            <v>198</v>
          </cell>
          <cell r="AA21">
            <v>1</v>
          </cell>
          <cell r="AB21" t="str">
            <v/>
          </cell>
          <cell r="AC21">
            <v>13</v>
          </cell>
          <cell r="AD21">
            <v>20</v>
          </cell>
          <cell r="AE21" t="str">
            <v/>
          </cell>
          <cell r="AF21" t="str">
            <v/>
          </cell>
          <cell r="AG21" t="str">
            <v>六味地黄丸</v>
          </cell>
          <cell r="AH21">
            <v>178.2</v>
          </cell>
          <cell r="AI21">
            <v>267.3</v>
          </cell>
          <cell r="AJ21">
            <v>344</v>
          </cell>
          <cell r="AK21">
            <v>11</v>
          </cell>
          <cell r="AL21" t="str">
            <v>五子衍宗丸</v>
          </cell>
          <cell r="AM21">
            <v>702.5</v>
          </cell>
          <cell r="AN21">
            <v>843</v>
          </cell>
          <cell r="AO21">
            <v>544.5</v>
          </cell>
          <cell r="AP21">
            <v>3</v>
          </cell>
          <cell r="AQ21" t="str">
            <v>补肾益寿胶囊</v>
          </cell>
          <cell r="AR21">
            <v>794.5</v>
          </cell>
          <cell r="AS21">
            <v>993</v>
          </cell>
          <cell r="AT21">
            <v>1727.03</v>
          </cell>
        </row>
        <row r="22">
          <cell r="B22">
            <v>377</v>
          </cell>
          <cell r="C22" t="str">
            <v>丹参+通脉</v>
          </cell>
          <cell r="D22">
            <v>17</v>
          </cell>
          <cell r="E22">
            <v>23</v>
          </cell>
          <cell r="F22">
            <v>275.5</v>
          </cell>
          <cell r="G22">
            <v>7</v>
          </cell>
          <cell r="H22" t="str">
            <v>复方氨酚溴敏胶囊</v>
          </cell>
          <cell r="I22">
            <v>77</v>
          </cell>
          <cell r="J22">
            <v>84</v>
          </cell>
          <cell r="K22">
            <v>1223.92</v>
          </cell>
          <cell r="L22">
            <v>42</v>
          </cell>
          <cell r="M22" t="str">
            <v>风寒咳嗽颗粒</v>
          </cell>
          <cell r="N22">
            <v>80</v>
          </cell>
          <cell r="O22">
            <v>91</v>
          </cell>
          <cell r="P22">
            <v>81.92</v>
          </cell>
          <cell r="Q22">
            <v>4</v>
          </cell>
          <cell r="R22" t="str">
            <v>感冒清热颗粒</v>
          </cell>
          <cell r="S22">
            <v>2</v>
          </cell>
          <cell r="T22">
            <v>3</v>
          </cell>
          <cell r="U22">
            <v>668.72</v>
          </cell>
          <cell r="V22">
            <v>31</v>
          </cell>
          <cell r="W22" t="str">
            <v>氨糖软骨素钙片</v>
          </cell>
          <cell r="X22">
            <v>4</v>
          </cell>
          <cell r="Y22">
            <v>6</v>
          </cell>
          <cell r="Z22">
            <v>594</v>
          </cell>
          <cell r="AA22">
            <v>3</v>
          </cell>
          <cell r="AB22" t="str">
            <v>还少丹</v>
          </cell>
          <cell r="AC22">
            <v>5</v>
          </cell>
          <cell r="AD22">
            <v>8</v>
          </cell>
          <cell r="AE22">
            <v>258.01</v>
          </cell>
          <cell r="AF22">
            <v>4</v>
          </cell>
          <cell r="AG22" t="str">
            <v>六味地黄丸</v>
          </cell>
          <cell r="AH22">
            <v>390</v>
          </cell>
          <cell r="AI22">
            <v>585</v>
          </cell>
          <cell r="AJ22">
            <v>522</v>
          </cell>
          <cell r="AK22">
            <v>16</v>
          </cell>
          <cell r="AL22" t="str">
            <v>五子衍宗丸</v>
          </cell>
          <cell r="AM22">
            <v>84.5</v>
          </cell>
          <cell r="AN22">
            <v>169</v>
          </cell>
          <cell r="AO22">
            <v>930.6</v>
          </cell>
          <cell r="AP22">
            <v>5</v>
          </cell>
          <cell r="AQ22" t="str">
            <v>补肾益寿胶囊</v>
          </cell>
          <cell r="AR22">
            <v>851</v>
          </cell>
          <cell r="AS22">
            <v>1064</v>
          </cell>
          <cell r="AT22">
            <v>1636.03</v>
          </cell>
        </row>
        <row r="23">
          <cell r="B23">
            <v>379</v>
          </cell>
          <cell r="C23" t="str">
            <v>丹参+通脉</v>
          </cell>
          <cell r="D23">
            <v>17</v>
          </cell>
          <cell r="E23">
            <v>23</v>
          </cell>
          <cell r="F23">
            <v>680.59</v>
          </cell>
          <cell r="G23">
            <v>21</v>
          </cell>
          <cell r="H23" t="str">
            <v>复方氨酚溴敏胶囊</v>
          </cell>
          <cell r="I23">
            <v>30</v>
          </cell>
          <cell r="J23">
            <v>35</v>
          </cell>
          <cell r="K23">
            <v>847.66</v>
          </cell>
          <cell r="L23">
            <v>30</v>
          </cell>
          <cell r="M23" t="str">
            <v>风寒咳嗽颗粒</v>
          </cell>
          <cell r="N23">
            <v>47</v>
          </cell>
          <cell r="O23">
            <v>53</v>
          </cell>
          <cell r="P23">
            <v>90.26</v>
          </cell>
          <cell r="Q23">
            <v>6</v>
          </cell>
          <cell r="R23" t="str">
            <v>感冒清热颗粒</v>
          </cell>
          <cell r="S23">
            <v>2</v>
          </cell>
          <cell r="T23">
            <v>3</v>
          </cell>
          <cell r="U23">
            <v>694.46</v>
          </cell>
          <cell r="V23">
            <v>32</v>
          </cell>
          <cell r="W23" t="str">
            <v>氨糖软骨素钙片</v>
          </cell>
          <cell r="X23">
            <v>1</v>
          </cell>
          <cell r="Y23">
            <v>2</v>
          </cell>
          <cell r="Z23">
            <v>396</v>
          </cell>
          <cell r="AA23">
            <v>2</v>
          </cell>
          <cell r="AB23" t="str">
            <v>还少丹</v>
          </cell>
          <cell r="AC23">
            <v>5</v>
          </cell>
          <cell r="AD23">
            <v>8</v>
          </cell>
          <cell r="AE23">
            <v>790.02</v>
          </cell>
          <cell r="AF23">
            <v>9</v>
          </cell>
          <cell r="AG23" t="str">
            <v>六味地黄丸</v>
          </cell>
          <cell r="AH23">
            <v>858</v>
          </cell>
          <cell r="AI23">
            <v>1201.2</v>
          </cell>
          <cell r="AJ23">
            <v>237.5</v>
          </cell>
          <cell r="AK23">
            <v>7</v>
          </cell>
          <cell r="AL23" t="str">
            <v>五子衍宗丸</v>
          </cell>
          <cell r="AM23">
            <v>84.5</v>
          </cell>
          <cell r="AN23">
            <v>169</v>
          </cell>
          <cell r="AO23">
            <v>1386.01</v>
          </cell>
          <cell r="AP23">
            <v>10</v>
          </cell>
          <cell r="AQ23" t="str">
            <v>补肾益寿胶囊</v>
          </cell>
          <cell r="AR23">
            <v>441.5</v>
          </cell>
          <cell r="AS23">
            <v>618</v>
          </cell>
          <cell r="AT23">
            <v>1850.27</v>
          </cell>
        </row>
        <row r="24">
          <cell r="B24">
            <v>385</v>
          </cell>
          <cell r="C24" t="str">
            <v>丹参+通脉</v>
          </cell>
          <cell r="D24">
            <v>27</v>
          </cell>
          <cell r="E24">
            <v>35</v>
          </cell>
          <cell r="F24">
            <v>663.53</v>
          </cell>
          <cell r="G24">
            <v>20</v>
          </cell>
          <cell r="H24" t="str">
            <v>复方氨酚溴敏胶囊</v>
          </cell>
          <cell r="I24">
            <v>14</v>
          </cell>
          <cell r="J24">
            <v>15</v>
          </cell>
          <cell r="K24">
            <v>208.25</v>
          </cell>
          <cell r="L24">
            <v>8</v>
          </cell>
          <cell r="M24" t="str">
            <v>风寒咳嗽颗粒</v>
          </cell>
          <cell r="N24">
            <v>36</v>
          </cell>
          <cell r="O24">
            <v>41</v>
          </cell>
          <cell r="P24">
            <v>102.42</v>
          </cell>
          <cell r="Q24">
            <v>5</v>
          </cell>
          <cell r="R24" t="str">
            <v>感冒清热颗粒</v>
          </cell>
          <cell r="S24">
            <v>1</v>
          </cell>
          <cell r="T24">
            <v>1</v>
          </cell>
          <cell r="U24">
            <v>893.36</v>
          </cell>
          <cell r="V24">
            <v>42</v>
          </cell>
          <cell r="W24" t="str">
            <v>氨糖软骨素钙片</v>
          </cell>
          <cell r="X24">
            <v>1</v>
          </cell>
          <cell r="Y24">
            <v>2</v>
          </cell>
          <cell r="Z24">
            <v>396.02</v>
          </cell>
          <cell r="AA24">
            <v>4</v>
          </cell>
          <cell r="AB24" t="str">
            <v/>
          </cell>
          <cell r="AC24">
            <v>11</v>
          </cell>
          <cell r="AD24">
            <v>17</v>
          </cell>
          <cell r="AE24" t="str">
            <v/>
          </cell>
          <cell r="AF24" t="str">
            <v/>
          </cell>
          <cell r="AG24" t="str">
            <v>六味地黄丸</v>
          </cell>
          <cell r="AH24">
            <v>168.3</v>
          </cell>
          <cell r="AI24">
            <v>252.45</v>
          </cell>
          <cell r="AJ24">
            <v>350.4</v>
          </cell>
          <cell r="AK24">
            <v>11</v>
          </cell>
          <cell r="AL24" t="str">
            <v/>
          </cell>
          <cell r="AM24">
            <v>84.5</v>
          </cell>
          <cell r="AN24">
            <v>169</v>
          </cell>
          <cell r="AO24" t="str">
            <v/>
          </cell>
          <cell r="AP24" t="str">
            <v/>
          </cell>
          <cell r="AQ24" t="str">
            <v>补肾益寿胶囊</v>
          </cell>
          <cell r="AR24">
            <v>446</v>
          </cell>
          <cell r="AS24">
            <v>624</v>
          </cell>
          <cell r="AT24">
            <v>2343.03</v>
          </cell>
        </row>
        <row r="25">
          <cell r="B25">
            <v>387</v>
          </cell>
          <cell r="C25" t="str">
            <v>丹参+通脉</v>
          </cell>
          <cell r="D25">
            <v>27</v>
          </cell>
          <cell r="E25">
            <v>35</v>
          </cell>
          <cell r="F25">
            <v>345.61</v>
          </cell>
          <cell r="G25">
            <v>11</v>
          </cell>
          <cell r="H25" t="str">
            <v>复方氨酚溴敏胶囊</v>
          </cell>
          <cell r="I25">
            <v>77</v>
          </cell>
          <cell r="J25">
            <v>84</v>
          </cell>
          <cell r="K25">
            <v>1963.67</v>
          </cell>
          <cell r="L25">
            <v>72</v>
          </cell>
          <cell r="M25" t="str">
            <v>风寒咳嗽颗粒</v>
          </cell>
          <cell r="N25">
            <v>95</v>
          </cell>
          <cell r="O25">
            <v>109</v>
          </cell>
          <cell r="P25">
            <v>194.52</v>
          </cell>
          <cell r="Q25">
            <v>10</v>
          </cell>
          <cell r="R25" t="str">
            <v>感冒清热颗粒</v>
          </cell>
          <cell r="S25">
            <v>8</v>
          </cell>
          <cell r="T25">
            <v>10</v>
          </cell>
          <cell r="U25">
            <v>1199.13</v>
          </cell>
          <cell r="V25">
            <v>56</v>
          </cell>
          <cell r="W25" t="str">
            <v>氨糖软骨素钙片</v>
          </cell>
          <cell r="X25">
            <v>2</v>
          </cell>
          <cell r="Y25">
            <v>3</v>
          </cell>
          <cell r="Z25">
            <v>396</v>
          </cell>
          <cell r="AA25">
            <v>2</v>
          </cell>
          <cell r="AB25" t="str">
            <v>还少丹</v>
          </cell>
          <cell r="AC25">
            <v>7</v>
          </cell>
          <cell r="AD25">
            <v>11</v>
          </cell>
          <cell r="AE25">
            <v>1247.34</v>
          </cell>
          <cell r="AF25">
            <v>19</v>
          </cell>
          <cell r="AG25" t="str">
            <v>六味地黄丸</v>
          </cell>
          <cell r="AH25">
            <v>1299.2</v>
          </cell>
          <cell r="AI25">
            <v>1688.96</v>
          </cell>
          <cell r="AJ25">
            <v>563.4</v>
          </cell>
          <cell r="AK25">
            <v>20</v>
          </cell>
          <cell r="AL25" t="str">
            <v>五子衍宗丸</v>
          </cell>
          <cell r="AM25">
            <v>2500.36</v>
          </cell>
          <cell r="AN25">
            <v>2625.4</v>
          </cell>
          <cell r="AO25">
            <v>594</v>
          </cell>
          <cell r="AP25">
            <v>3</v>
          </cell>
          <cell r="AQ25" t="str">
            <v>补肾益寿胶囊</v>
          </cell>
          <cell r="AR25">
            <v>475.89</v>
          </cell>
          <cell r="AS25">
            <v>666</v>
          </cell>
          <cell r="AT25">
            <v>903.75</v>
          </cell>
        </row>
        <row r="26">
          <cell r="B26">
            <v>391</v>
          </cell>
          <cell r="C26" t="str">
            <v>丹参+通脉</v>
          </cell>
          <cell r="D26">
            <v>17</v>
          </cell>
          <cell r="E26">
            <v>23</v>
          </cell>
          <cell r="F26">
            <v>429.41</v>
          </cell>
          <cell r="G26">
            <v>12</v>
          </cell>
          <cell r="H26" t="str">
            <v>复方氨酚溴敏胶囊</v>
          </cell>
          <cell r="I26">
            <v>65</v>
          </cell>
          <cell r="J26">
            <v>75</v>
          </cell>
          <cell r="K26">
            <v>1340.05</v>
          </cell>
          <cell r="L26">
            <v>47</v>
          </cell>
          <cell r="M26" t="str">
            <v>风寒咳嗽颗粒</v>
          </cell>
          <cell r="N26">
            <v>74</v>
          </cell>
          <cell r="O26">
            <v>84</v>
          </cell>
          <cell r="P26">
            <v>127.5</v>
          </cell>
          <cell r="Q26">
            <v>6</v>
          </cell>
          <cell r="R26" t="str">
            <v>感冒清热颗粒</v>
          </cell>
          <cell r="S26">
            <v>1</v>
          </cell>
          <cell r="T26">
            <v>1</v>
          </cell>
          <cell r="U26">
            <v>777</v>
          </cell>
          <cell r="V26">
            <v>34</v>
          </cell>
          <cell r="W26" t="str">
            <v>氨糖软骨素钙片</v>
          </cell>
          <cell r="X26">
            <v>1</v>
          </cell>
          <cell r="Y26">
            <v>2</v>
          </cell>
          <cell r="Z26">
            <v>396</v>
          </cell>
          <cell r="AA26">
            <v>2</v>
          </cell>
          <cell r="AB26" t="str">
            <v>还少丹</v>
          </cell>
          <cell r="AC26">
            <v>1</v>
          </cell>
          <cell r="AD26">
            <v>3</v>
          </cell>
          <cell r="AE26">
            <v>66</v>
          </cell>
          <cell r="AF26">
            <v>1</v>
          </cell>
          <cell r="AG26" t="str">
            <v>六味地黄丸</v>
          </cell>
          <cell r="AH26">
            <v>150</v>
          </cell>
          <cell r="AI26">
            <v>225</v>
          </cell>
          <cell r="AJ26">
            <v>873.51</v>
          </cell>
          <cell r="AK26">
            <v>29</v>
          </cell>
          <cell r="AL26" t="str">
            <v>五子衍宗丸</v>
          </cell>
          <cell r="AM26">
            <v>84.5</v>
          </cell>
          <cell r="AN26">
            <v>169</v>
          </cell>
          <cell r="AO26">
            <v>594.01</v>
          </cell>
          <cell r="AP26">
            <v>4</v>
          </cell>
          <cell r="AQ26" t="str">
            <v>补肾益寿胶囊</v>
          </cell>
          <cell r="AR26">
            <v>1706.58</v>
          </cell>
          <cell r="AS26">
            <v>1877</v>
          </cell>
          <cell r="AT26">
            <v>294</v>
          </cell>
        </row>
        <row r="27">
          <cell r="B27">
            <v>399</v>
          </cell>
          <cell r="C27" t="str">
            <v>丹参+通脉</v>
          </cell>
          <cell r="D27">
            <v>17</v>
          </cell>
          <cell r="E27">
            <v>23</v>
          </cell>
          <cell r="F27">
            <v>389.52</v>
          </cell>
          <cell r="G27">
            <v>12</v>
          </cell>
          <cell r="H27" t="str">
            <v>复方氨酚溴敏胶囊</v>
          </cell>
          <cell r="I27">
            <v>62</v>
          </cell>
          <cell r="J27">
            <v>71</v>
          </cell>
          <cell r="K27">
            <v>1393.33</v>
          </cell>
          <cell r="L27">
            <v>50</v>
          </cell>
          <cell r="M27" t="str">
            <v>风寒咳嗽颗粒</v>
          </cell>
          <cell r="N27">
            <v>53</v>
          </cell>
          <cell r="O27">
            <v>61</v>
          </cell>
          <cell r="P27">
            <v>29.83</v>
          </cell>
          <cell r="Q27">
            <v>2</v>
          </cell>
          <cell r="R27" t="str">
            <v>感冒清热颗粒</v>
          </cell>
          <cell r="S27">
            <v>5</v>
          </cell>
          <cell r="T27">
            <v>7</v>
          </cell>
          <cell r="U27">
            <v>1164.64</v>
          </cell>
          <cell r="V27">
            <v>54</v>
          </cell>
          <cell r="W27" t="str">
            <v>氨糖软骨素钙片</v>
          </cell>
          <cell r="X27">
            <v>1</v>
          </cell>
          <cell r="Y27">
            <v>2</v>
          </cell>
          <cell r="Z27">
            <v>396.01</v>
          </cell>
          <cell r="AA27">
            <v>3</v>
          </cell>
          <cell r="AB27" t="str">
            <v>还少丹</v>
          </cell>
          <cell r="AC27">
            <v>10</v>
          </cell>
          <cell r="AD27">
            <v>15</v>
          </cell>
          <cell r="AE27">
            <v>427.01</v>
          </cell>
          <cell r="AF27">
            <v>6</v>
          </cell>
          <cell r="AG27" t="str">
            <v>六味地黄丸</v>
          </cell>
          <cell r="AH27">
            <v>396</v>
          </cell>
          <cell r="AI27">
            <v>594</v>
          </cell>
          <cell r="AJ27">
            <v>595.88</v>
          </cell>
          <cell r="AK27">
            <v>20</v>
          </cell>
          <cell r="AL27" t="str">
            <v>五子衍宗丸</v>
          </cell>
          <cell r="AM27">
            <v>84.5</v>
          </cell>
          <cell r="AN27">
            <v>169</v>
          </cell>
          <cell r="AO27">
            <v>396</v>
          </cell>
          <cell r="AP27">
            <v>2</v>
          </cell>
          <cell r="AQ27" t="str">
            <v>补肾益寿胶囊</v>
          </cell>
          <cell r="AR27">
            <v>551</v>
          </cell>
          <cell r="AS27">
            <v>689</v>
          </cell>
          <cell r="AT27">
            <v>1176.03</v>
          </cell>
        </row>
        <row r="28">
          <cell r="B28">
            <v>511</v>
          </cell>
          <cell r="C28" t="str">
            <v>丹参+通脉</v>
          </cell>
          <cell r="D28">
            <v>17</v>
          </cell>
          <cell r="E28">
            <v>22</v>
          </cell>
          <cell r="F28">
            <v>39.9</v>
          </cell>
          <cell r="G28">
            <v>1</v>
          </cell>
          <cell r="H28" t="str">
            <v>复方氨酚溴敏胶囊</v>
          </cell>
          <cell r="I28">
            <v>35</v>
          </cell>
          <cell r="J28">
            <v>40</v>
          </cell>
          <cell r="K28">
            <v>1089.83</v>
          </cell>
          <cell r="L28">
            <v>40</v>
          </cell>
          <cell r="M28" t="str">
            <v>风寒咳嗽颗粒</v>
          </cell>
          <cell r="N28">
            <v>34</v>
          </cell>
          <cell r="O28">
            <v>38</v>
          </cell>
          <cell r="P28">
            <v>61</v>
          </cell>
          <cell r="Q28">
            <v>3</v>
          </cell>
          <cell r="R28" t="str">
            <v>感冒清热颗粒</v>
          </cell>
          <cell r="S28">
            <v>2</v>
          </cell>
          <cell r="T28">
            <v>3</v>
          </cell>
          <cell r="U28">
            <v>386.93</v>
          </cell>
          <cell r="V28">
            <v>19</v>
          </cell>
          <cell r="W28" t="str">
            <v>氨糖软骨素钙片</v>
          </cell>
          <cell r="X28">
            <v>1</v>
          </cell>
          <cell r="Y28">
            <v>2</v>
          </cell>
          <cell r="Z28" t="str">
            <v/>
          </cell>
          <cell r="AA28" t="str">
            <v/>
          </cell>
          <cell r="AB28" t="str">
            <v/>
          </cell>
          <cell r="AC28">
            <v>7</v>
          </cell>
          <cell r="AD28">
            <v>11</v>
          </cell>
          <cell r="AE28" t="str">
            <v/>
          </cell>
          <cell r="AF28" t="str">
            <v/>
          </cell>
          <cell r="AG28" t="str">
            <v>六味地黄丸</v>
          </cell>
          <cell r="AH28">
            <v>257</v>
          </cell>
          <cell r="AI28">
            <v>385.5</v>
          </cell>
          <cell r="AJ28">
            <v>1018.01</v>
          </cell>
          <cell r="AK28">
            <v>34</v>
          </cell>
          <cell r="AL28" t="str">
            <v>五子衍宗丸</v>
          </cell>
          <cell r="AM28">
            <v>84.5</v>
          </cell>
          <cell r="AN28">
            <v>169</v>
          </cell>
          <cell r="AO28">
            <v>990</v>
          </cell>
          <cell r="AP28">
            <v>5</v>
          </cell>
          <cell r="AQ28" t="str">
            <v/>
          </cell>
          <cell r="AR28">
            <v>1004.5</v>
          </cell>
          <cell r="AS28">
            <v>1105</v>
          </cell>
          <cell r="AT28" t="str">
            <v/>
          </cell>
        </row>
        <row r="29">
          <cell r="B29">
            <v>513</v>
          </cell>
          <cell r="C29" t="str">
            <v>丹参+通脉</v>
          </cell>
          <cell r="D29">
            <v>20</v>
          </cell>
          <cell r="E29">
            <v>27</v>
          </cell>
          <cell r="F29">
            <v>317.31</v>
          </cell>
          <cell r="G29">
            <v>9</v>
          </cell>
          <cell r="H29" t="str">
            <v>复方氨酚溴敏胶囊</v>
          </cell>
          <cell r="I29">
            <v>13</v>
          </cell>
          <cell r="J29">
            <v>14</v>
          </cell>
          <cell r="K29">
            <v>886.64</v>
          </cell>
          <cell r="L29">
            <v>31</v>
          </cell>
          <cell r="M29" t="str">
            <v>风寒咳嗽颗粒</v>
          </cell>
          <cell r="N29">
            <v>78</v>
          </cell>
          <cell r="O29">
            <v>89</v>
          </cell>
          <cell r="P29">
            <v>158.68</v>
          </cell>
          <cell r="Q29">
            <v>8</v>
          </cell>
          <cell r="R29" t="str">
            <v>感冒清热颗粒</v>
          </cell>
          <cell r="S29">
            <v>3</v>
          </cell>
          <cell r="T29">
            <v>4</v>
          </cell>
          <cell r="U29">
            <v>1508.17</v>
          </cell>
          <cell r="V29">
            <v>67</v>
          </cell>
          <cell r="W29" t="str">
            <v>氨糖软骨素钙片</v>
          </cell>
          <cell r="X29">
            <v>1</v>
          </cell>
          <cell r="Y29">
            <v>2</v>
          </cell>
          <cell r="Z29" t="str">
            <v/>
          </cell>
          <cell r="AA29" t="str">
            <v/>
          </cell>
          <cell r="AB29" t="str">
            <v/>
          </cell>
          <cell r="AC29">
            <v>1</v>
          </cell>
          <cell r="AD29">
            <v>3</v>
          </cell>
          <cell r="AE29" t="str">
            <v/>
          </cell>
          <cell r="AF29" t="str">
            <v/>
          </cell>
          <cell r="AG29" t="str">
            <v>六味地黄丸</v>
          </cell>
          <cell r="AH29">
            <v>198</v>
          </cell>
          <cell r="AI29">
            <v>297</v>
          </cell>
          <cell r="AJ29">
            <v>726</v>
          </cell>
          <cell r="AK29">
            <v>23</v>
          </cell>
          <cell r="AL29" t="str">
            <v>五子衍宗丸</v>
          </cell>
          <cell r="AM29">
            <v>168</v>
          </cell>
          <cell r="AN29">
            <v>252</v>
          </cell>
          <cell r="AO29">
            <v>396</v>
          </cell>
          <cell r="AP29">
            <v>2</v>
          </cell>
          <cell r="AQ29" t="str">
            <v>补肾益寿胶囊</v>
          </cell>
          <cell r="AR29">
            <v>762.5</v>
          </cell>
          <cell r="AS29">
            <v>953</v>
          </cell>
          <cell r="AT29">
            <v>264</v>
          </cell>
        </row>
        <row r="30">
          <cell r="B30">
            <v>514</v>
          </cell>
          <cell r="C30" t="str">
            <v>丹参+通脉</v>
          </cell>
          <cell r="D30">
            <v>27</v>
          </cell>
          <cell r="E30">
            <v>34</v>
          </cell>
          <cell r="F30">
            <v>146.01</v>
          </cell>
          <cell r="G30">
            <v>5</v>
          </cell>
          <cell r="H30" t="str">
            <v>复方氨酚溴敏胶囊</v>
          </cell>
          <cell r="I30">
            <v>59</v>
          </cell>
          <cell r="J30">
            <v>67</v>
          </cell>
          <cell r="K30">
            <v>1155.05</v>
          </cell>
          <cell r="L30">
            <v>42</v>
          </cell>
          <cell r="M30" t="str">
            <v>风寒咳嗽颗粒</v>
          </cell>
          <cell r="N30">
            <v>132</v>
          </cell>
          <cell r="O30">
            <v>136</v>
          </cell>
          <cell r="P30">
            <v>61.5</v>
          </cell>
          <cell r="Q30">
            <v>3</v>
          </cell>
          <cell r="R30" t="str">
            <v>感冒清热颗粒</v>
          </cell>
          <cell r="S30">
            <v>1</v>
          </cell>
          <cell r="T30">
            <v>1</v>
          </cell>
          <cell r="U30">
            <v>1854.78</v>
          </cell>
          <cell r="V30">
            <v>92</v>
          </cell>
          <cell r="W30" t="str">
            <v>氨糖软骨素钙片</v>
          </cell>
          <cell r="X30">
            <v>1</v>
          </cell>
          <cell r="Y30">
            <v>2</v>
          </cell>
          <cell r="Z30">
            <v>792.03</v>
          </cell>
          <cell r="AA30">
            <v>7</v>
          </cell>
          <cell r="AB30" t="str">
            <v/>
          </cell>
          <cell r="AC30">
            <v>7</v>
          </cell>
          <cell r="AD30">
            <v>11</v>
          </cell>
          <cell r="AE30" t="str">
            <v/>
          </cell>
          <cell r="AF30" t="str">
            <v/>
          </cell>
          <cell r="AG30" t="str">
            <v>六味地黄丸</v>
          </cell>
          <cell r="AH30">
            <v>300</v>
          </cell>
          <cell r="AI30">
            <v>450</v>
          </cell>
          <cell r="AJ30">
            <v>577.01</v>
          </cell>
          <cell r="AK30">
            <v>19</v>
          </cell>
          <cell r="AL30" t="str">
            <v>五子衍宗丸</v>
          </cell>
          <cell r="AM30">
            <v>259.5</v>
          </cell>
          <cell r="AN30">
            <v>389.3</v>
          </cell>
          <cell r="AO30">
            <v>198</v>
          </cell>
          <cell r="AP30">
            <v>1</v>
          </cell>
          <cell r="AQ30" t="str">
            <v>补肾益寿胶囊</v>
          </cell>
          <cell r="AR30">
            <v>804.84</v>
          </cell>
          <cell r="AS30">
            <v>1006</v>
          </cell>
          <cell r="AT30">
            <v>977</v>
          </cell>
        </row>
        <row r="31">
          <cell r="B31">
            <v>515</v>
          </cell>
          <cell r="C31" t="str">
            <v>丹参+通脉</v>
          </cell>
          <cell r="D31">
            <v>17</v>
          </cell>
          <cell r="E31">
            <v>23</v>
          </cell>
          <cell r="F31">
            <v>638.42</v>
          </cell>
          <cell r="G31">
            <v>18</v>
          </cell>
          <cell r="H31" t="str">
            <v>复方氨酚溴敏胶囊</v>
          </cell>
          <cell r="I31">
            <v>75</v>
          </cell>
          <cell r="J31">
            <v>82</v>
          </cell>
          <cell r="K31">
            <v>799.46</v>
          </cell>
          <cell r="L31">
            <v>28</v>
          </cell>
          <cell r="M31" t="str">
            <v>风寒咳嗽颗粒</v>
          </cell>
          <cell r="N31">
            <v>63</v>
          </cell>
          <cell r="O31">
            <v>73</v>
          </cell>
          <cell r="P31">
            <v>73.42</v>
          </cell>
          <cell r="Q31">
            <v>4</v>
          </cell>
          <cell r="R31" t="str">
            <v>感冒清热颗粒</v>
          </cell>
          <cell r="S31">
            <v>2</v>
          </cell>
          <cell r="T31">
            <v>3</v>
          </cell>
          <cell r="U31">
            <v>524.78</v>
          </cell>
          <cell r="V31">
            <v>25</v>
          </cell>
          <cell r="W31" t="str">
            <v>氨糖软骨素钙片</v>
          </cell>
          <cell r="X31">
            <v>1</v>
          </cell>
          <cell r="Y31">
            <v>2</v>
          </cell>
          <cell r="Z31" t="str">
            <v/>
          </cell>
          <cell r="AA31" t="str">
            <v/>
          </cell>
          <cell r="AB31" t="str">
            <v/>
          </cell>
          <cell r="AC31">
            <v>5</v>
          </cell>
          <cell r="AD31">
            <v>8</v>
          </cell>
          <cell r="AE31" t="str">
            <v/>
          </cell>
          <cell r="AF31" t="str">
            <v/>
          </cell>
          <cell r="AG31" t="str">
            <v>六味地黄丸</v>
          </cell>
          <cell r="AH31">
            <v>734</v>
          </cell>
          <cell r="AI31">
            <v>1027.6</v>
          </cell>
          <cell r="AJ31">
            <v>889.29</v>
          </cell>
          <cell r="AK31">
            <v>30</v>
          </cell>
          <cell r="AL31" t="str">
            <v>五子衍宗丸</v>
          </cell>
          <cell r="AM31">
            <v>84.5</v>
          </cell>
          <cell r="AN31">
            <v>169</v>
          </cell>
          <cell r="AO31">
            <v>990</v>
          </cell>
          <cell r="AP31">
            <v>6</v>
          </cell>
          <cell r="AQ31" t="str">
            <v>补肾益寿胶囊</v>
          </cell>
          <cell r="AR31">
            <v>411</v>
          </cell>
          <cell r="AS31">
            <v>575</v>
          </cell>
          <cell r="AT31">
            <v>570</v>
          </cell>
        </row>
        <row r="32">
          <cell r="B32">
            <v>517</v>
          </cell>
          <cell r="C32" t="str">
            <v>丹参+通脉</v>
          </cell>
          <cell r="D32">
            <v>27</v>
          </cell>
          <cell r="E32">
            <v>35</v>
          </cell>
          <cell r="F32">
            <v>79.8</v>
          </cell>
          <cell r="G32">
            <v>2</v>
          </cell>
          <cell r="H32" t="str">
            <v>复方氨酚溴敏胶囊</v>
          </cell>
          <cell r="I32">
            <v>53</v>
          </cell>
          <cell r="J32">
            <v>60</v>
          </cell>
          <cell r="K32">
            <v>1453.78</v>
          </cell>
          <cell r="L32">
            <v>50</v>
          </cell>
          <cell r="M32" t="str">
            <v>风寒咳嗽颗粒</v>
          </cell>
          <cell r="N32">
            <v>41</v>
          </cell>
          <cell r="O32">
            <v>47</v>
          </cell>
          <cell r="P32">
            <v>63</v>
          </cell>
          <cell r="Q32">
            <v>3</v>
          </cell>
          <cell r="R32" t="str">
            <v>感冒清热颗粒</v>
          </cell>
          <cell r="S32">
            <v>1</v>
          </cell>
          <cell r="T32">
            <v>1</v>
          </cell>
          <cell r="U32">
            <v>836.78</v>
          </cell>
          <cell r="V32">
            <v>37</v>
          </cell>
          <cell r="W32" t="str">
            <v>氨糖软骨素钙片</v>
          </cell>
          <cell r="X32">
            <v>1</v>
          </cell>
          <cell r="Y32">
            <v>2</v>
          </cell>
          <cell r="Z32">
            <v>198</v>
          </cell>
          <cell r="AA32">
            <v>1</v>
          </cell>
          <cell r="AB32" t="str">
            <v>还少丹</v>
          </cell>
          <cell r="AC32">
            <v>1</v>
          </cell>
          <cell r="AD32">
            <v>3</v>
          </cell>
          <cell r="AE32">
            <v>86</v>
          </cell>
          <cell r="AF32">
            <v>1</v>
          </cell>
          <cell r="AG32" t="str">
            <v>六味地黄丸</v>
          </cell>
          <cell r="AH32">
            <v>380.1</v>
          </cell>
          <cell r="AI32">
            <v>570.15</v>
          </cell>
          <cell r="AJ32">
            <v>448.25</v>
          </cell>
          <cell r="AK32">
            <v>14</v>
          </cell>
          <cell r="AL32" t="str">
            <v>五子衍宗丸</v>
          </cell>
          <cell r="AM32">
            <v>86</v>
          </cell>
          <cell r="AN32">
            <v>172</v>
          </cell>
          <cell r="AO32">
            <v>594.01</v>
          </cell>
          <cell r="AP32">
            <v>4</v>
          </cell>
          <cell r="AQ32" t="str">
            <v>补肾益寿胶囊</v>
          </cell>
          <cell r="AR32">
            <v>848.65</v>
          </cell>
          <cell r="AS32">
            <v>1061</v>
          </cell>
          <cell r="AT32">
            <v>3302.06</v>
          </cell>
        </row>
        <row r="33">
          <cell r="B33">
            <v>539</v>
          </cell>
          <cell r="C33" t="str">
            <v>丹参+通脉</v>
          </cell>
          <cell r="D33">
            <v>6</v>
          </cell>
          <cell r="E33">
            <v>9</v>
          </cell>
          <cell r="F33">
            <v>439.02</v>
          </cell>
          <cell r="G33">
            <v>14</v>
          </cell>
          <cell r="H33" t="str">
            <v>复方氨酚溴敏胶囊</v>
          </cell>
          <cell r="I33">
            <v>10</v>
          </cell>
          <cell r="J33">
            <v>10</v>
          </cell>
          <cell r="K33">
            <v>288.9</v>
          </cell>
          <cell r="L33">
            <v>10</v>
          </cell>
          <cell r="M33" t="str">
            <v/>
          </cell>
          <cell r="N33">
            <v>18</v>
          </cell>
          <cell r="O33">
            <v>18</v>
          </cell>
          <cell r="P33" t="str">
            <v/>
          </cell>
          <cell r="Q33" t="str">
            <v/>
          </cell>
          <cell r="R33" t="str">
            <v>感冒清热颗粒</v>
          </cell>
          <cell r="S33">
            <v>1</v>
          </cell>
          <cell r="T33">
            <v>1</v>
          </cell>
          <cell r="U33">
            <v>333.62</v>
          </cell>
          <cell r="V33">
            <v>15</v>
          </cell>
          <cell r="W33" t="str">
            <v>氨糖软骨素钙片</v>
          </cell>
          <cell r="X33">
            <v>1</v>
          </cell>
          <cell r="Y33">
            <v>2</v>
          </cell>
          <cell r="Z33">
            <v>396.02</v>
          </cell>
          <cell r="AA33">
            <v>4</v>
          </cell>
          <cell r="AB33" t="str">
            <v/>
          </cell>
          <cell r="AC33">
            <v>4</v>
          </cell>
          <cell r="AD33">
            <v>6</v>
          </cell>
          <cell r="AE33" t="str">
            <v/>
          </cell>
          <cell r="AF33" t="str">
            <v/>
          </cell>
          <cell r="AG33" t="str">
            <v>六味地黄丸</v>
          </cell>
          <cell r="AH33">
            <v>264</v>
          </cell>
          <cell r="AI33">
            <v>396</v>
          </cell>
          <cell r="AJ33">
            <v>290.5</v>
          </cell>
          <cell r="AK33">
            <v>10</v>
          </cell>
          <cell r="AL33" t="str">
            <v/>
          </cell>
          <cell r="AM33">
            <v>84.5</v>
          </cell>
          <cell r="AN33">
            <v>169</v>
          </cell>
          <cell r="AO33" t="str">
            <v/>
          </cell>
          <cell r="AP33" t="str">
            <v/>
          </cell>
          <cell r="AQ33" t="str">
            <v>补肾益寿胶囊</v>
          </cell>
          <cell r="AR33">
            <v>554</v>
          </cell>
          <cell r="AS33">
            <v>693</v>
          </cell>
          <cell r="AT33">
            <v>1761.5</v>
          </cell>
        </row>
        <row r="34">
          <cell r="B34">
            <v>545</v>
          </cell>
          <cell r="C34" t="str">
            <v>丹参+通脉</v>
          </cell>
          <cell r="D34">
            <v>6</v>
          </cell>
          <cell r="E34">
            <v>9</v>
          </cell>
          <cell r="F34">
            <v>718.24</v>
          </cell>
          <cell r="G34">
            <v>22</v>
          </cell>
          <cell r="H34" t="str">
            <v>复方氨酚溴敏胶囊</v>
          </cell>
          <cell r="I34">
            <v>41</v>
          </cell>
          <cell r="J34">
            <v>47</v>
          </cell>
          <cell r="K34">
            <v>409.37</v>
          </cell>
          <cell r="L34">
            <v>14</v>
          </cell>
          <cell r="M34" t="str">
            <v>风寒咳嗽颗粒</v>
          </cell>
          <cell r="N34">
            <v>25</v>
          </cell>
          <cell r="O34">
            <v>27</v>
          </cell>
          <cell r="P34">
            <v>20.5</v>
          </cell>
          <cell r="Q34">
            <v>1</v>
          </cell>
          <cell r="R34" t="str">
            <v>感冒清热颗粒</v>
          </cell>
          <cell r="S34">
            <v>1</v>
          </cell>
          <cell r="T34">
            <v>1</v>
          </cell>
          <cell r="U34">
            <v>413.51</v>
          </cell>
          <cell r="V34">
            <v>20</v>
          </cell>
          <cell r="W34" t="str">
            <v>氨糖软骨素钙片</v>
          </cell>
          <cell r="X34">
            <v>2</v>
          </cell>
          <cell r="Y34">
            <v>3</v>
          </cell>
          <cell r="Z34" t="str">
            <v/>
          </cell>
          <cell r="AA34" t="str">
            <v/>
          </cell>
          <cell r="AB34" t="str">
            <v>还少丹</v>
          </cell>
          <cell r="AC34">
            <v>3</v>
          </cell>
          <cell r="AD34">
            <v>5</v>
          </cell>
          <cell r="AE34">
            <v>258.01</v>
          </cell>
          <cell r="AF34">
            <v>4</v>
          </cell>
          <cell r="AG34" t="str">
            <v>六味地黄丸</v>
          </cell>
          <cell r="AH34">
            <v>100</v>
          </cell>
          <cell r="AI34">
            <v>150</v>
          </cell>
          <cell r="AJ34">
            <v>260.66</v>
          </cell>
          <cell r="AK34">
            <v>8</v>
          </cell>
          <cell r="AL34" t="str">
            <v/>
          </cell>
          <cell r="AM34">
            <v>84.5</v>
          </cell>
          <cell r="AN34">
            <v>169</v>
          </cell>
          <cell r="AO34" t="str">
            <v/>
          </cell>
          <cell r="AP34" t="str">
            <v/>
          </cell>
          <cell r="AQ34" t="str">
            <v>补肾益寿胶囊</v>
          </cell>
          <cell r="AR34">
            <v>140</v>
          </cell>
          <cell r="AS34">
            <v>196</v>
          </cell>
          <cell r="AT34">
            <v>1565.06</v>
          </cell>
        </row>
        <row r="35">
          <cell r="B35">
            <v>546</v>
          </cell>
          <cell r="C35" t="str">
            <v>丹参+通脉</v>
          </cell>
          <cell r="D35">
            <v>27</v>
          </cell>
          <cell r="E35">
            <v>34</v>
          </cell>
          <cell r="F35">
            <v>307.32</v>
          </cell>
          <cell r="G35">
            <v>9</v>
          </cell>
          <cell r="H35" t="str">
            <v>复方氨酚溴敏胶囊</v>
          </cell>
          <cell r="I35">
            <v>80</v>
          </cell>
          <cell r="J35">
            <v>87</v>
          </cell>
          <cell r="K35">
            <v>3064.13</v>
          </cell>
          <cell r="L35">
            <v>108</v>
          </cell>
          <cell r="M35" t="str">
            <v>风寒咳嗽颗粒</v>
          </cell>
          <cell r="N35">
            <v>144</v>
          </cell>
          <cell r="O35">
            <v>148</v>
          </cell>
          <cell r="P35">
            <v>105.5</v>
          </cell>
          <cell r="Q35">
            <v>5</v>
          </cell>
          <cell r="R35" t="str">
            <v>感冒清热颗粒</v>
          </cell>
          <cell r="S35">
            <v>2</v>
          </cell>
          <cell r="T35">
            <v>3</v>
          </cell>
          <cell r="U35">
            <v>1989.02</v>
          </cell>
          <cell r="V35">
            <v>93</v>
          </cell>
          <cell r="W35" t="str">
            <v>氨糖软骨素钙片</v>
          </cell>
          <cell r="X35">
            <v>3</v>
          </cell>
          <cell r="Y35">
            <v>4</v>
          </cell>
          <cell r="Z35">
            <v>396</v>
          </cell>
          <cell r="AA35">
            <v>2</v>
          </cell>
          <cell r="AB35" t="str">
            <v/>
          </cell>
          <cell r="AC35">
            <v>8</v>
          </cell>
          <cell r="AD35">
            <v>12</v>
          </cell>
          <cell r="AE35" t="str">
            <v/>
          </cell>
          <cell r="AF35" t="str">
            <v/>
          </cell>
          <cell r="AG35" t="str">
            <v>六味地黄丸</v>
          </cell>
          <cell r="AH35">
            <v>1188</v>
          </cell>
          <cell r="AI35">
            <v>1544.4</v>
          </cell>
          <cell r="AJ35">
            <v>1654.54</v>
          </cell>
          <cell r="AK35">
            <v>57</v>
          </cell>
          <cell r="AL35" t="str">
            <v>五子衍宗丸</v>
          </cell>
          <cell r="AM35">
            <v>168</v>
          </cell>
          <cell r="AN35">
            <v>252</v>
          </cell>
          <cell r="AO35">
            <v>594</v>
          </cell>
          <cell r="AP35">
            <v>3</v>
          </cell>
          <cell r="AQ35" t="str">
            <v>补肾益寿胶囊</v>
          </cell>
          <cell r="AR35">
            <v>1760.04</v>
          </cell>
          <cell r="AS35">
            <v>1936</v>
          </cell>
          <cell r="AT35">
            <v>1755.03</v>
          </cell>
        </row>
        <row r="36">
          <cell r="B36">
            <v>549</v>
          </cell>
          <cell r="C36" t="str">
            <v>丹参+通脉</v>
          </cell>
          <cell r="D36">
            <v>6</v>
          </cell>
          <cell r="E36">
            <v>9</v>
          </cell>
          <cell r="F36">
            <v>598.53</v>
          </cell>
          <cell r="G36">
            <v>18</v>
          </cell>
          <cell r="H36" t="str">
            <v>复方氨酚溴敏胶囊</v>
          </cell>
          <cell r="I36">
            <v>23</v>
          </cell>
          <cell r="J36">
            <v>27</v>
          </cell>
          <cell r="K36">
            <v>541.36</v>
          </cell>
          <cell r="L36">
            <v>19</v>
          </cell>
          <cell r="M36" t="str">
            <v/>
          </cell>
          <cell r="N36">
            <v>19</v>
          </cell>
          <cell r="O36">
            <v>19</v>
          </cell>
          <cell r="P36" t="str">
            <v/>
          </cell>
          <cell r="Q36" t="str">
            <v/>
          </cell>
          <cell r="R36" t="str">
            <v>感冒清热颗粒</v>
          </cell>
          <cell r="S36">
            <v>1</v>
          </cell>
          <cell r="T36">
            <v>1</v>
          </cell>
          <cell r="U36">
            <v>342.13</v>
          </cell>
          <cell r="V36">
            <v>17</v>
          </cell>
          <cell r="W36" t="str">
            <v>氨糖软骨素钙片</v>
          </cell>
          <cell r="X36">
            <v>1</v>
          </cell>
          <cell r="Y36">
            <v>2</v>
          </cell>
          <cell r="Z36" t="str">
            <v/>
          </cell>
          <cell r="AA36" t="str">
            <v/>
          </cell>
          <cell r="AB36" t="str">
            <v/>
          </cell>
          <cell r="AC36">
            <v>5</v>
          </cell>
          <cell r="AD36">
            <v>8</v>
          </cell>
          <cell r="AE36" t="str">
            <v/>
          </cell>
          <cell r="AF36" t="str">
            <v/>
          </cell>
          <cell r="AG36" t="str">
            <v>六味地黄丸</v>
          </cell>
          <cell r="AH36">
            <v>100</v>
          </cell>
          <cell r="AI36">
            <v>150</v>
          </cell>
          <cell r="AJ36">
            <v>866.12</v>
          </cell>
          <cell r="AK36">
            <v>38</v>
          </cell>
          <cell r="AL36" t="str">
            <v/>
          </cell>
          <cell r="AM36">
            <v>84.5</v>
          </cell>
          <cell r="AN36">
            <v>169</v>
          </cell>
          <cell r="AO36" t="str">
            <v/>
          </cell>
          <cell r="AP36" t="str">
            <v/>
          </cell>
          <cell r="AQ36" t="str">
            <v>补肾益寿胶囊</v>
          </cell>
          <cell r="AR36">
            <v>431</v>
          </cell>
          <cell r="AS36">
            <v>603</v>
          </cell>
          <cell r="AT36">
            <v>2084.06</v>
          </cell>
        </row>
        <row r="37">
          <cell r="B37">
            <v>570</v>
          </cell>
          <cell r="C37" t="str">
            <v>丹参+通脉</v>
          </cell>
          <cell r="D37">
            <v>6</v>
          </cell>
          <cell r="E37">
            <v>11</v>
          </cell>
          <cell r="F37">
            <v>976.65</v>
          </cell>
          <cell r="G37">
            <v>30</v>
          </cell>
          <cell r="H37" t="str">
            <v>复方氨酚溴敏胶囊</v>
          </cell>
          <cell r="I37">
            <v>15</v>
          </cell>
          <cell r="J37">
            <v>17</v>
          </cell>
          <cell r="K37">
            <v>234.5</v>
          </cell>
          <cell r="L37">
            <v>8</v>
          </cell>
          <cell r="M37" t="str">
            <v>风寒咳嗽颗粒</v>
          </cell>
          <cell r="N37">
            <v>45</v>
          </cell>
          <cell r="O37">
            <v>51</v>
          </cell>
          <cell r="P37">
            <v>182.2</v>
          </cell>
          <cell r="Q37">
            <v>9</v>
          </cell>
          <cell r="R37" t="str">
            <v>感冒清热颗粒</v>
          </cell>
          <cell r="S37">
            <v>2</v>
          </cell>
          <cell r="T37">
            <v>3</v>
          </cell>
          <cell r="U37">
            <v>798.77</v>
          </cell>
          <cell r="V37">
            <v>38</v>
          </cell>
          <cell r="W37" t="str">
            <v/>
          </cell>
          <cell r="X37">
            <v>1</v>
          </cell>
          <cell r="Y37">
            <v>2</v>
          </cell>
          <cell r="Z37">
            <v>396</v>
          </cell>
          <cell r="AA37">
            <v>2</v>
          </cell>
          <cell r="AB37" t="str">
            <v/>
          </cell>
          <cell r="AC37">
            <v>4</v>
          </cell>
          <cell r="AD37">
            <v>6</v>
          </cell>
          <cell r="AE37" t="str">
            <v/>
          </cell>
          <cell r="AF37" t="str">
            <v/>
          </cell>
          <cell r="AG37" t="str">
            <v>六味地黄丸</v>
          </cell>
          <cell r="AH37">
            <v>150</v>
          </cell>
          <cell r="AI37">
            <v>225</v>
          </cell>
          <cell r="AJ37">
            <v>313.53</v>
          </cell>
          <cell r="AK37">
            <v>13</v>
          </cell>
          <cell r="AL37" t="str">
            <v>五子衍宗丸</v>
          </cell>
          <cell r="AM37">
            <v>84.5</v>
          </cell>
          <cell r="AN37">
            <v>169</v>
          </cell>
          <cell r="AO37">
            <v>336.6</v>
          </cell>
          <cell r="AP37">
            <v>2</v>
          </cell>
          <cell r="AQ37" t="str">
            <v>补肾益寿胶囊</v>
          </cell>
          <cell r="AR37">
            <v>240.5</v>
          </cell>
          <cell r="AS37">
            <v>337</v>
          </cell>
          <cell r="AT37">
            <v>1072</v>
          </cell>
        </row>
        <row r="38">
          <cell r="B38">
            <v>571</v>
          </cell>
          <cell r="C38" t="str">
            <v>丹参+通脉</v>
          </cell>
          <cell r="D38">
            <v>27</v>
          </cell>
          <cell r="E38">
            <v>35</v>
          </cell>
          <cell r="F38">
            <v>1177.54</v>
          </cell>
          <cell r="G38">
            <v>33</v>
          </cell>
          <cell r="H38" t="str">
            <v>复方氨酚溴敏胶囊</v>
          </cell>
          <cell r="I38">
            <v>109</v>
          </cell>
          <cell r="J38">
            <v>116</v>
          </cell>
          <cell r="K38">
            <v>3015.2</v>
          </cell>
          <cell r="L38">
            <v>108</v>
          </cell>
          <cell r="M38" t="str">
            <v>风寒咳嗽颗粒</v>
          </cell>
          <cell r="N38">
            <v>181</v>
          </cell>
          <cell r="O38">
            <v>198</v>
          </cell>
          <cell r="P38">
            <v>291.5</v>
          </cell>
          <cell r="Q38">
            <v>14</v>
          </cell>
          <cell r="R38" t="str">
            <v>感冒清热颗粒</v>
          </cell>
          <cell r="S38">
            <v>15</v>
          </cell>
          <cell r="T38">
            <v>19</v>
          </cell>
          <cell r="U38">
            <v>1948.1</v>
          </cell>
          <cell r="V38">
            <v>93</v>
          </cell>
          <cell r="W38" t="str">
            <v>氨糖软骨素钙片</v>
          </cell>
          <cell r="X38">
            <v>2</v>
          </cell>
          <cell r="Y38">
            <v>3</v>
          </cell>
          <cell r="Z38">
            <v>396.01</v>
          </cell>
          <cell r="AA38">
            <v>3</v>
          </cell>
          <cell r="AB38" t="str">
            <v/>
          </cell>
          <cell r="AC38">
            <v>9</v>
          </cell>
          <cell r="AD38">
            <v>14</v>
          </cell>
          <cell r="AE38" t="str">
            <v/>
          </cell>
          <cell r="AF38" t="str">
            <v/>
          </cell>
          <cell r="AG38" t="str">
            <v>六味地黄丸</v>
          </cell>
          <cell r="AH38">
            <v>982</v>
          </cell>
          <cell r="AI38">
            <v>1374.8</v>
          </cell>
          <cell r="AJ38">
            <v>1249.51</v>
          </cell>
          <cell r="AK38">
            <v>42</v>
          </cell>
          <cell r="AL38" t="str">
            <v/>
          </cell>
          <cell r="AM38">
            <v>258.01</v>
          </cell>
          <cell r="AN38">
            <v>387</v>
          </cell>
          <cell r="AO38" t="str">
            <v/>
          </cell>
          <cell r="AP38" t="str">
            <v/>
          </cell>
          <cell r="AQ38" t="str">
            <v>补肾益寿胶囊</v>
          </cell>
          <cell r="AR38">
            <v>1630</v>
          </cell>
          <cell r="AS38">
            <v>1793</v>
          </cell>
          <cell r="AT38">
            <v>1176</v>
          </cell>
        </row>
        <row r="39">
          <cell r="B39">
            <v>572</v>
          </cell>
          <cell r="C39" t="str">
            <v>丹参+通脉</v>
          </cell>
          <cell r="D39">
            <v>17</v>
          </cell>
          <cell r="E39">
            <v>23</v>
          </cell>
          <cell r="F39">
            <v>39.9</v>
          </cell>
          <cell r="G39">
            <v>1</v>
          </cell>
          <cell r="H39" t="str">
            <v>复方氨酚溴敏胶囊</v>
          </cell>
          <cell r="I39">
            <v>24</v>
          </cell>
          <cell r="J39">
            <v>28</v>
          </cell>
          <cell r="K39">
            <v>821.78</v>
          </cell>
          <cell r="L39">
            <v>29</v>
          </cell>
          <cell r="M39" t="str">
            <v>风寒咳嗽颗粒</v>
          </cell>
          <cell r="N39">
            <v>48</v>
          </cell>
          <cell r="O39">
            <v>55</v>
          </cell>
          <cell r="P39">
            <v>43</v>
          </cell>
          <cell r="Q39">
            <v>2</v>
          </cell>
          <cell r="R39" t="str">
            <v>感冒清热颗粒</v>
          </cell>
          <cell r="S39">
            <v>2</v>
          </cell>
          <cell r="T39">
            <v>3</v>
          </cell>
          <cell r="U39">
            <v>853.65</v>
          </cell>
          <cell r="V39">
            <v>38</v>
          </cell>
          <cell r="W39" t="str">
            <v>氨糖软骨素钙片</v>
          </cell>
          <cell r="X39">
            <v>1</v>
          </cell>
          <cell r="Y39">
            <v>2</v>
          </cell>
          <cell r="Z39">
            <v>188</v>
          </cell>
          <cell r="AA39">
            <v>1</v>
          </cell>
          <cell r="AB39" t="str">
            <v>还少丹</v>
          </cell>
          <cell r="AC39">
            <v>11</v>
          </cell>
          <cell r="AD39">
            <v>17</v>
          </cell>
          <cell r="AE39">
            <v>532.01</v>
          </cell>
          <cell r="AF39">
            <v>5</v>
          </cell>
          <cell r="AG39" t="str">
            <v>六味地黄丸</v>
          </cell>
          <cell r="AH39">
            <v>2100.96</v>
          </cell>
          <cell r="AI39">
            <v>2521.15</v>
          </cell>
          <cell r="AJ39">
            <v>443</v>
          </cell>
          <cell r="AK39">
            <v>13</v>
          </cell>
          <cell r="AL39" t="str">
            <v>五子衍宗丸</v>
          </cell>
          <cell r="AM39">
            <v>540.03</v>
          </cell>
          <cell r="AN39">
            <v>648</v>
          </cell>
          <cell r="AO39">
            <v>1138.3</v>
          </cell>
          <cell r="AP39">
            <v>7</v>
          </cell>
          <cell r="AQ39" t="str">
            <v>补肾益寿胶囊</v>
          </cell>
          <cell r="AR39">
            <v>541.72</v>
          </cell>
          <cell r="AS39">
            <v>677</v>
          </cell>
          <cell r="AT39">
            <v>1737</v>
          </cell>
        </row>
        <row r="40">
          <cell r="B40">
            <v>573</v>
          </cell>
          <cell r="C40" t="str">
            <v>丹参+通脉</v>
          </cell>
          <cell r="D40">
            <v>6</v>
          </cell>
          <cell r="E40">
            <v>11</v>
          </cell>
          <cell r="F40">
            <v>267.91</v>
          </cell>
          <cell r="G40">
            <v>8</v>
          </cell>
          <cell r="H40" t="str">
            <v>复方氨酚溴敏胶囊</v>
          </cell>
          <cell r="I40">
            <v>41</v>
          </cell>
          <cell r="J40">
            <v>47</v>
          </cell>
          <cell r="K40">
            <v>839.27</v>
          </cell>
          <cell r="L40">
            <v>31</v>
          </cell>
          <cell r="M40" t="str">
            <v>风寒咳嗽颗粒</v>
          </cell>
          <cell r="N40">
            <v>60</v>
          </cell>
          <cell r="O40">
            <v>69</v>
          </cell>
          <cell r="P40">
            <v>63</v>
          </cell>
          <cell r="Q40">
            <v>3</v>
          </cell>
          <cell r="R40" t="str">
            <v>感冒清热颗粒</v>
          </cell>
          <cell r="S40">
            <v>2</v>
          </cell>
          <cell r="T40">
            <v>3</v>
          </cell>
          <cell r="U40">
            <v>979.57</v>
          </cell>
          <cell r="V40">
            <v>45</v>
          </cell>
          <cell r="W40" t="str">
            <v>氨糖软骨素钙片</v>
          </cell>
          <cell r="X40">
            <v>1</v>
          </cell>
          <cell r="Y40">
            <v>2</v>
          </cell>
          <cell r="Z40">
            <v>594.02</v>
          </cell>
          <cell r="AA40">
            <v>5</v>
          </cell>
          <cell r="AB40" t="str">
            <v/>
          </cell>
          <cell r="AC40">
            <v>2</v>
          </cell>
          <cell r="AD40">
            <v>4</v>
          </cell>
          <cell r="AE40" t="str">
            <v/>
          </cell>
          <cell r="AF40" t="str">
            <v/>
          </cell>
          <cell r="AG40" t="str">
            <v>六味地黄丸</v>
          </cell>
          <cell r="AH40">
            <v>150</v>
          </cell>
          <cell r="AI40">
            <v>225</v>
          </cell>
          <cell r="AJ40">
            <v>555.53</v>
          </cell>
          <cell r="AK40">
            <v>20</v>
          </cell>
          <cell r="AL40" t="str">
            <v/>
          </cell>
          <cell r="AM40">
            <v>84.5</v>
          </cell>
          <cell r="AN40">
            <v>169</v>
          </cell>
          <cell r="AO40" t="str">
            <v/>
          </cell>
          <cell r="AP40" t="str">
            <v/>
          </cell>
          <cell r="AQ40" t="str">
            <v/>
          </cell>
          <cell r="AR40">
            <v>784.44</v>
          </cell>
          <cell r="AS40">
            <v>981</v>
          </cell>
          <cell r="AT40" t="str">
            <v/>
          </cell>
        </row>
        <row r="41">
          <cell r="B41">
            <v>578</v>
          </cell>
          <cell r="C41" t="str">
            <v>丹参+通脉</v>
          </cell>
          <cell r="D41">
            <v>17</v>
          </cell>
          <cell r="E41">
            <v>24</v>
          </cell>
          <cell r="F41">
            <v>737.23</v>
          </cell>
          <cell r="G41">
            <v>22</v>
          </cell>
          <cell r="H41" t="str">
            <v>复方氨酚溴敏胶囊</v>
          </cell>
          <cell r="I41">
            <v>48</v>
          </cell>
          <cell r="J41">
            <v>56</v>
          </cell>
          <cell r="K41">
            <v>1411.88</v>
          </cell>
          <cell r="L41">
            <v>49</v>
          </cell>
          <cell r="M41" t="str">
            <v>风寒咳嗽颗粒</v>
          </cell>
          <cell r="N41">
            <v>69</v>
          </cell>
          <cell r="O41">
            <v>81</v>
          </cell>
          <cell r="P41">
            <v>204.92</v>
          </cell>
          <cell r="Q41">
            <v>10</v>
          </cell>
          <cell r="R41" t="str">
            <v>感冒清热颗粒</v>
          </cell>
          <cell r="S41">
            <v>8</v>
          </cell>
          <cell r="T41">
            <v>10</v>
          </cell>
          <cell r="U41">
            <v>2092.69</v>
          </cell>
          <cell r="V41">
            <v>96</v>
          </cell>
          <cell r="W41" t="str">
            <v>氨糖软骨素钙片</v>
          </cell>
          <cell r="X41">
            <v>1</v>
          </cell>
          <cell r="Y41">
            <v>2</v>
          </cell>
          <cell r="Z41" t="str">
            <v/>
          </cell>
          <cell r="AA41" t="str">
            <v/>
          </cell>
          <cell r="AB41" t="str">
            <v>还少丹</v>
          </cell>
          <cell r="AC41">
            <v>5</v>
          </cell>
          <cell r="AD41">
            <v>8</v>
          </cell>
          <cell r="AE41">
            <v>344.01</v>
          </cell>
          <cell r="AF41">
            <v>5</v>
          </cell>
          <cell r="AG41" t="str">
            <v>六味地黄丸</v>
          </cell>
          <cell r="AH41">
            <v>462</v>
          </cell>
          <cell r="AI41">
            <v>693</v>
          </cell>
          <cell r="AJ41">
            <v>1351.7</v>
          </cell>
          <cell r="AK41">
            <v>60</v>
          </cell>
          <cell r="AL41" t="str">
            <v/>
          </cell>
          <cell r="AM41">
            <v>168</v>
          </cell>
          <cell r="AN41">
            <v>252</v>
          </cell>
          <cell r="AO41" t="str">
            <v/>
          </cell>
          <cell r="AP41" t="str">
            <v/>
          </cell>
          <cell r="AQ41" t="str">
            <v>补肾益寿胶囊</v>
          </cell>
          <cell r="AR41">
            <v>380.5</v>
          </cell>
          <cell r="AS41">
            <v>533</v>
          </cell>
          <cell r="AT41">
            <v>2058</v>
          </cell>
        </row>
        <row r="42">
          <cell r="B42">
            <v>581</v>
          </cell>
          <cell r="C42" t="str">
            <v>丹参+通脉</v>
          </cell>
          <cell r="D42">
            <v>27</v>
          </cell>
          <cell r="E42">
            <v>34</v>
          </cell>
          <cell r="F42">
            <v>315.4</v>
          </cell>
          <cell r="G42">
            <v>8</v>
          </cell>
          <cell r="H42" t="str">
            <v>复方氨酚溴敏胶囊</v>
          </cell>
          <cell r="I42">
            <v>109</v>
          </cell>
          <cell r="J42">
            <v>116</v>
          </cell>
          <cell r="K42">
            <v>1943.32</v>
          </cell>
          <cell r="L42">
            <v>68</v>
          </cell>
          <cell r="M42" t="str">
            <v>风寒咳嗽颗粒</v>
          </cell>
          <cell r="N42">
            <v>65</v>
          </cell>
          <cell r="O42">
            <v>76</v>
          </cell>
          <cell r="P42">
            <v>81.92</v>
          </cell>
          <cell r="Q42">
            <v>4</v>
          </cell>
          <cell r="R42" t="str">
            <v>感冒清热颗粒</v>
          </cell>
          <cell r="S42">
            <v>1</v>
          </cell>
          <cell r="T42">
            <v>1</v>
          </cell>
          <cell r="U42">
            <v>1064.58</v>
          </cell>
          <cell r="V42">
            <v>48</v>
          </cell>
          <cell r="W42" t="str">
            <v>氨糖软骨素钙片</v>
          </cell>
          <cell r="X42">
            <v>1</v>
          </cell>
          <cell r="Y42">
            <v>2</v>
          </cell>
          <cell r="Z42">
            <v>1188.01</v>
          </cell>
          <cell r="AA42">
            <v>7</v>
          </cell>
          <cell r="AB42" t="str">
            <v/>
          </cell>
          <cell r="AC42">
            <v>2</v>
          </cell>
          <cell r="AD42">
            <v>4</v>
          </cell>
          <cell r="AE42" t="str">
            <v/>
          </cell>
          <cell r="AF42" t="str">
            <v/>
          </cell>
          <cell r="AG42" t="str">
            <v>六味地黄丸</v>
          </cell>
          <cell r="AH42">
            <v>1634.1</v>
          </cell>
          <cell r="AI42">
            <v>1960.92</v>
          </cell>
          <cell r="AJ42">
            <v>1204.4</v>
          </cell>
          <cell r="AK42">
            <v>40</v>
          </cell>
          <cell r="AL42" t="str">
            <v>五子衍宗丸</v>
          </cell>
          <cell r="AM42">
            <v>148.75</v>
          </cell>
          <cell r="AN42">
            <v>223.1</v>
          </cell>
          <cell r="AO42">
            <v>2970</v>
          </cell>
          <cell r="AP42">
            <v>15</v>
          </cell>
          <cell r="AQ42" t="str">
            <v>补肾益寿胶囊</v>
          </cell>
          <cell r="AR42">
            <v>709.49</v>
          </cell>
          <cell r="AS42">
            <v>887</v>
          </cell>
          <cell r="AT42">
            <v>2209</v>
          </cell>
        </row>
        <row r="43">
          <cell r="B43">
            <v>582</v>
          </cell>
          <cell r="C43" t="str">
            <v>丹参+通脉</v>
          </cell>
          <cell r="D43">
            <v>27</v>
          </cell>
          <cell r="E43">
            <v>35</v>
          </cell>
          <cell r="F43">
            <v>1244.53</v>
          </cell>
          <cell r="G43">
            <v>35</v>
          </cell>
          <cell r="H43" t="str">
            <v>复方氨酚溴敏胶囊</v>
          </cell>
          <cell r="I43">
            <v>27</v>
          </cell>
          <cell r="J43">
            <v>32</v>
          </cell>
          <cell r="K43">
            <v>1613.83</v>
          </cell>
          <cell r="L43">
            <v>56</v>
          </cell>
          <cell r="M43" t="str">
            <v>风寒咳嗽颗粒</v>
          </cell>
          <cell r="N43">
            <v>41</v>
          </cell>
          <cell r="O43">
            <v>47</v>
          </cell>
          <cell r="P43">
            <v>508.48</v>
          </cell>
          <cell r="Q43">
            <v>25</v>
          </cell>
          <cell r="R43" t="str">
            <v>感冒清热颗粒</v>
          </cell>
          <cell r="S43">
            <v>15</v>
          </cell>
          <cell r="T43">
            <v>19</v>
          </cell>
          <cell r="U43">
            <v>1057.72</v>
          </cell>
          <cell r="V43">
            <v>46</v>
          </cell>
          <cell r="W43" t="str">
            <v>氨糖软骨素钙片</v>
          </cell>
          <cell r="X43">
            <v>1</v>
          </cell>
          <cell r="Y43">
            <v>2</v>
          </cell>
          <cell r="Z43">
            <v>198.01</v>
          </cell>
          <cell r="AA43">
            <v>2</v>
          </cell>
          <cell r="AB43" t="str">
            <v>还少丹</v>
          </cell>
          <cell r="AC43">
            <v>20</v>
          </cell>
          <cell r="AD43">
            <v>26</v>
          </cell>
          <cell r="AE43">
            <v>445.1</v>
          </cell>
          <cell r="AF43">
            <v>4</v>
          </cell>
          <cell r="AG43" t="str">
            <v>六味地黄丸</v>
          </cell>
          <cell r="AH43">
            <v>532</v>
          </cell>
          <cell r="AI43">
            <v>744.8</v>
          </cell>
          <cell r="AJ43">
            <v>866.01</v>
          </cell>
          <cell r="AK43">
            <v>27</v>
          </cell>
          <cell r="AL43" t="str">
            <v>五子衍宗丸</v>
          </cell>
          <cell r="AM43">
            <v>892.02</v>
          </cell>
          <cell r="AN43">
            <v>1070.4</v>
          </cell>
          <cell r="AO43">
            <v>960.3</v>
          </cell>
          <cell r="AP43">
            <v>5</v>
          </cell>
          <cell r="AQ43" t="str">
            <v>补肾益寿胶囊</v>
          </cell>
          <cell r="AR43">
            <v>1110.45</v>
          </cell>
          <cell r="AS43">
            <v>1221</v>
          </cell>
          <cell r="AT43">
            <v>392</v>
          </cell>
        </row>
        <row r="44">
          <cell r="B44">
            <v>584</v>
          </cell>
          <cell r="C44" t="str">
            <v/>
          </cell>
          <cell r="D44">
            <v>6</v>
          </cell>
          <cell r="E44">
            <v>9</v>
          </cell>
          <cell r="F44" t="str">
            <v/>
          </cell>
          <cell r="G44" t="str">
            <v/>
          </cell>
          <cell r="H44" t="str">
            <v>复方氨酚溴敏胶囊</v>
          </cell>
          <cell r="I44">
            <v>11</v>
          </cell>
          <cell r="J44">
            <v>12</v>
          </cell>
          <cell r="K44">
            <v>509.39</v>
          </cell>
          <cell r="L44">
            <v>18</v>
          </cell>
          <cell r="M44" t="str">
            <v>风寒咳嗽颗粒</v>
          </cell>
          <cell r="N44">
            <v>39</v>
          </cell>
          <cell r="O44">
            <v>45</v>
          </cell>
          <cell r="P44">
            <v>56.67</v>
          </cell>
          <cell r="Q44">
            <v>3</v>
          </cell>
          <cell r="R44" t="str">
            <v>感冒清热颗粒</v>
          </cell>
          <cell r="S44">
            <v>3</v>
          </cell>
          <cell r="T44">
            <v>4</v>
          </cell>
          <cell r="U44">
            <v>764</v>
          </cell>
          <cell r="V44">
            <v>34</v>
          </cell>
          <cell r="W44" t="str">
            <v>氨糖软骨素钙片</v>
          </cell>
          <cell r="X44">
            <v>1</v>
          </cell>
          <cell r="Y44">
            <v>2</v>
          </cell>
          <cell r="Z44" t="str">
            <v/>
          </cell>
          <cell r="AA44" t="str">
            <v/>
          </cell>
          <cell r="AB44" t="str">
            <v>还少丹</v>
          </cell>
          <cell r="AC44">
            <v>10</v>
          </cell>
          <cell r="AD44">
            <v>15</v>
          </cell>
          <cell r="AE44">
            <v>360.01</v>
          </cell>
          <cell r="AF44">
            <v>3</v>
          </cell>
          <cell r="AG44" t="str">
            <v>六味地黄丸</v>
          </cell>
          <cell r="AH44">
            <v>270</v>
          </cell>
          <cell r="AI44">
            <v>405</v>
          </cell>
          <cell r="AJ44">
            <v>476.5</v>
          </cell>
          <cell r="AK44">
            <v>14</v>
          </cell>
          <cell r="AL44" t="str">
            <v/>
          </cell>
          <cell r="AM44">
            <v>360.01</v>
          </cell>
          <cell r="AN44">
            <v>540</v>
          </cell>
          <cell r="AO44" t="str">
            <v/>
          </cell>
          <cell r="AP44" t="str">
            <v/>
          </cell>
          <cell r="AQ44" t="str">
            <v>补肾益寿胶囊</v>
          </cell>
          <cell r="AR44">
            <v>732</v>
          </cell>
          <cell r="AS44">
            <v>915</v>
          </cell>
          <cell r="AT44">
            <v>475</v>
          </cell>
        </row>
        <row r="45">
          <cell r="B45">
            <v>585</v>
          </cell>
          <cell r="C45" t="str">
            <v>丹参+通脉</v>
          </cell>
          <cell r="D45">
            <v>27</v>
          </cell>
          <cell r="E45">
            <v>34</v>
          </cell>
          <cell r="F45">
            <v>678.34</v>
          </cell>
          <cell r="G45">
            <v>21</v>
          </cell>
          <cell r="H45" t="str">
            <v>复方氨酚溴敏胶囊</v>
          </cell>
          <cell r="I45">
            <v>55</v>
          </cell>
          <cell r="J45">
            <v>63</v>
          </cell>
          <cell r="K45">
            <v>2052.47</v>
          </cell>
          <cell r="L45">
            <v>72</v>
          </cell>
          <cell r="M45" t="str">
            <v>风寒咳嗽颗粒</v>
          </cell>
          <cell r="N45">
            <v>55</v>
          </cell>
          <cell r="O45">
            <v>63</v>
          </cell>
          <cell r="P45">
            <v>48.67</v>
          </cell>
          <cell r="Q45">
            <v>3</v>
          </cell>
          <cell r="R45" t="str">
            <v>感冒清热颗粒</v>
          </cell>
          <cell r="S45">
            <v>2</v>
          </cell>
          <cell r="T45">
            <v>3</v>
          </cell>
          <cell r="U45">
            <v>1857.12</v>
          </cell>
          <cell r="V45">
            <v>86.5</v>
          </cell>
          <cell r="W45" t="str">
            <v>氨糖软骨素钙片</v>
          </cell>
          <cell r="X45">
            <v>1</v>
          </cell>
          <cell r="Y45">
            <v>2</v>
          </cell>
          <cell r="Z45">
            <v>574.21</v>
          </cell>
          <cell r="AA45">
            <v>4</v>
          </cell>
          <cell r="AB45" t="str">
            <v>还少丹</v>
          </cell>
          <cell r="AC45">
            <v>11</v>
          </cell>
          <cell r="AD45">
            <v>17</v>
          </cell>
          <cell r="AE45">
            <v>360.01</v>
          </cell>
          <cell r="AF45">
            <v>3</v>
          </cell>
          <cell r="AG45" t="str">
            <v>六味地黄丸</v>
          </cell>
          <cell r="AH45">
            <v>1222.9</v>
          </cell>
          <cell r="AI45">
            <v>1589.77</v>
          </cell>
          <cell r="AJ45">
            <v>1141.54</v>
          </cell>
          <cell r="AK45">
            <v>39</v>
          </cell>
          <cell r="AL45" t="str">
            <v>五子衍宗丸</v>
          </cell>
          <cell r="AM45">
            <v>168</v>
          </cell>
          <cell r="AN45">
            <v>252</v>
          </cell>
          <cell r="AO45">
            <v>1584.03</v>
          </cell>
          <cell r="AP45">
            <v>11</v>
          </cell>
          <cell r="AQ45" t="str">
            <v>补肾益寿胶囊</v>
          </cell>
          <cell r="AR45">
            <v>682</v>
          </cell>
          <cell r="AS45">
            <v>853</v>
          </cell>
          <cell r="AT45">
            <v>1369</v>
          </cell>
        </row>
        <row r="46">
          <cell r="B46">
            <v>587</v>
          </cell>
          <cell r="C46" t="str">
            <v>丹参+通脉</v>
          </cell>
          <cell r="D46">
            <v>17</v>
          </cell>
          <cell r="E46">
            <v>23</v>
          </cell>
          <cell r="F46">
            <v>495.31</v>
          </cell>
          <cell r="G46">
            <v>14</v>
          </cell>
          <cell r="H46" t="str">
            <v>复方氨酚溴敏胶囊</v>
          </cell>
          <cell r="I46">
            <v>35</v>
          </cell>
          <cell r="J46">
            <v>40</v>
          </cell>
          <cell r="K46">
            <v>1239.34</v>
          </cell>
          <cell r="L46">
            <v>44</v>
          </cell>
          <cell r="M46" t="str">
            <v>风寒咳嗽颗粒</v>
          </cell>
          <cell r="N46">
            <v>47</v>
          </cell>
          <cell r="O46">
            <v>53</v>
          </cell>
          <cell r="P46">
            <v>83.5</v>
          </cell>
          <cell r="Q46">
            <v>4</v>
          </cell>
          <cell r="R46" t="str">
            <v>感冒清热颗粒</v>
          </cell>
          <cell r="S46">
            <v>2</v>
          </cell>
          <cell r="T46">
            <v>3</v>
          </cell>
          <cell r="U46">
            <v>1134.94</v>
          </cell>
          <cell r="V46">
            <v>51</v>
          </cell>
          <cell r="W46" t="str">
            <v>氨糖软骨素钙片</v>
          </cell>
          <cell r="X46">
            <v>1</v>
          </cell>
          <cell r="Y46">
            <v>2</v>
          </cell>
          <cell r="Z46" t="str">
            <v/>
          </cell>
          <cell r="AA46" t="str">
            <v/>
          </cell>
          <cell r="AB46" t="str">
            <v>还少丹</v>
          </cell>
          <cell r="AC46">
            <v>15</v>
          </cell>
          <cell r="AD46">
            <v>20</v>
          </cell>
          <cell r="AE46">
            <v>360.01</v>
          </cell>
          <cell r="AF46">
            <v>3</v>
          </cell>
          <cell r="AG46" t="str">
            <v>六味地黄丸</v>
          </cell>
          <cell r="AH46">
            <v>2410</v>
          </cell>
          <cell r="AI46">
            <v>2892</v>
          </cell>
          <cell r="AJ46">
            <v>543.5</v>
          </cell>
          <cell r="AK46">
            <v>17</v>
          </cell>
          <cell r="AL46" t="str">
            <v>五子衍宗丸</v>
          </cell>
          <cell r="AM46">
            <v>256.51</v>
          </cell>
          <cell r="AN46">
            <v>384.8</v>
          </cell>
          <cell r="AO46">
            <v>1128.61</v>
          </cell>
          <cell r="AP46">
            <v>7</v>
          </cell>
          <cell r="AQ46" t="str">
            <v>补肾益寿胶囊</v>
          </cell>
          <cell r="AR46">
            <v>753.5</v>
          </cell>
          <cell r="AS46">
            <v>942</v>
          </cell>
          <cell r="AT46">
            <v>975.97</v>
          </cell>
        </row>
        <row r="47">
          <cell r="B47">
            <v>591</v>
          </cell>
          <cell r="C47" t="str">
            <v>丹参+通脉</v>
          </cell>
          <cell r="D47">
            <v>17</v>
          </cell>
          <cell r="E47">
            <v>22</v>
          </cell>
          <cell r="F47">
            <v>159.61</v>
          </cell>
          <cell r="G47">
            <v>5</v>
          </cell>
          <cell r="H47" t="str">
            <v>复方氨酚溴敏胶囊</v>
          </cell>
          <cell r="I47">
            <v>65</v>
          </cell>
          <cell r="J47">
            <v>75</v>
          </cell>
          <cell r="K47">
            <v>1108.74</v>
          </cell>
          <cell r="L47">
            <v>41</v>
          </cell>
          <cell r="M47" t="str">
            <v>风寒咳嗽颗粒</v>
          </cell>
          <cell r="N47">
            <v>53</v>
          </cell>
          <cell r="O47">
            <v>61</v>
          </cell>
          <cell r="P47">
            <v>42.5</v>
          </cell>
          <cell r="Q47">
            <v>2</v>
          </cell>
          <cell r="R47" t="str">
            <v>感冒清热颗粒</v>
          </cell>
          <cell r="S47">
            <v>2</v>
          </cell>
          <cell r="T47">
            <v>3</v>
          </cell>
          <cell r="U47">
            <v>1242.14</v>
          </cell>
          <cell r="V47">
            <v>57</v>
          </cell>
          <cell r="W47" t="str">
            <v>氨糖软骨素钙片</v>
          </cell>
          <cell r="X47">
            <v>1</v>
          </cell>
          <cell r="Y47">
            <v>2</v>
          </cell>
          <cell r="Z47">
            <v>564.5</v>
          </cell>
          <cell r="AA47">
            <v>4</v>
          </cell>
          <cell r="AB47" t="str">
            <v/>
          </cell>
          <cell r="AC47">
            <v>3</v>
          </cell>
          <cell r="AD47">
            <v>5</v>
          </cell>
          <cell r="AE47" t="str">
            <v/>
          </cell>
          <cell r="AF47" t="str">
            <v/>
          </cell>
          <cell r="AG47" t="str">
            <v>六味地黄丸</v>
          </cell>
          <cell r="AH47">
            <v>168.3</v>
          </cell>
          <cell r="AI47">
            <v>252.45</v>
          </cell>
          <cell r="AJ47">
            <v>935.28</v>
          </cell>
          <cell r="AK47">
            <v>30</v>
          </cell>
          <cell r="AL47" t="str">
            <v>五子衍宗丸</v>
          </cell>
          <cell r="AM47">
            <v>84.5</v>
          </cell>
          <cell r="AN47">
            <v>169</v>
          </cell>
          <cell r="AO47">
            <v>732.3</v>
          </cell>
          <cell r="AP47">
            <v>4</v>
          </cell>
          <cell r="AQ47" t="str">
            <v>补肾益寿胶囊</v>
          </cell>
          <cell r="AR47">
            <v>583.45</v>
          </cell>
          <cell r="AS47">
            <v>729</v>
          </cell>
          <cell r="AT47">
            <v>1369</v>
          </cell>
        </row>
        <row r="48">
          <cell r="B48">
            <v>594</v>
          </cell>
          <cell r="C48" t="str">
            <v>丹参+通脉</v>
          </cell>
          <cell r="D48">
            <v>6</v>
          </cell>
          <cell r="E48">
            <v>9</v>
          </cell>
          <cell r="F48">
            <v>205.51</v>
          </cell>
          <cell r="G48">
            <v>7</v>
          </cell>
          <cell r="H48" t="str">
            <v>复方氨酚溴敏胶囊</v>
          </cell>
          <cell r="I48">
            <v>18</v>
          </cell>
          <cell r="J48">
            <v>20</v>
          </cell>
          <cell r="K48">
            <v>511.43</v>
          </cell>
          <cell r="L48">
            <v>18</v>
          </cell>
          <cell r="M48" t="str">
            <v>风寒咳嗽颗粒</v>
          </cell>
          <cell r="N48">
            <v>18</v>
          </cell>
          <cell r="O48">
            <v>18</v>
          </cell>
          <cell r="P48">
            <v>20.5</v>
          </cell>
          <cell r="Q48">
            <v>1</v>
          </cell>
          <cell r="R48" t="str">
            <v>感冒清热颗粒</v>
          </cell>
          <cell r="S48">
            <v>1</v>
          </cell>
          <cell r="T48">
            <v>1</v>
          </cell>
          <cell r="U48">
            <v>385.64</v>
          </cell>
          <cell r="V48">
            <v>17</v>
          </cell>
          <cell r="W48" t="str">
            <v>氨糖软骨素钙片</v>
          </cell>
          <cell r="X48">
            <v>1</v>
          </cell>
          <cell r="Y48">
            <v>2</v>
          </cell>
          <cell r="Z48">
            <v>198.01</v>
          </cell>
          <cell r="AA48">
            <v>2</v>
          </cell>
          <cell r="AB48" t="str">
            <v>还少丹</v>
          </cell>
          <cell r="AC48">
            <v>3</v>
          </cell>
          <cell r="AD48">
            <v>5</v>
          </cell>
          <cell r="AE48">
            <v>258.01</v>
          </cell>
          <cell r="AF48">
            <v>4</v>
          </cell>
          <cell r="AG48" t="str">
            <v>六味地黄丸</v>
          </cell>
          <cell r="AH48">
            <v>264</v>
          </cell>
          <cell r="AI48">
            <v>396</v>
          </cell>
          <cell r="AJ48">
            <v>184.02</v>
          </cell>
          <cell r="AK48">
            <v>8</v>
          </cell>
          <cell r="AL48" t="str">
            <v/>
          </cell>
          <cell r="AM48">
            <v>258.01</v>
          </cell>
          <cell r="AN48">
            <v>387</v>
          </cell>
          <cell r="AO48" t="str">
            <v/>
          </cell>
          <cell r="AP48" t="str">
            <v/>
          </cell>
          <cell r="AQ48" t="str">
            <v>补肾益寿胶囊</v>
          </cell>
          <cell r="AR48">
            <v>260.5</v>
          </cell>
          <cell r="AS48">
            <v>365</v>
          </cell>
          <cell r="AT48">
            <v>2581.95</v>
          </cell>
        </row>
        <row r="49">
          <cell r="B49">
            <v>598</v>
          </cell>
          <cell r="C49" t="str">
            <v>丹参+通脉</v>
          </cell>
          <cell r="D49">
            <v>17</v>
          </cell>
          <cell r="E49">
            <v>23</v>
          </cell>
          <cell r="F49">
            <v>263.72</v>
          </cell>
          <cell r="G49">
            <v>9</v>
          </cell>
          <cell r="H49" t="str">
            <v>复方氨酚溴敏胶囊</v>
          </cell>
          <cell r="I49">
            <v>78</v>
          </cell>
          <cell r="J49">
            <v>85</v>
          </cell>
          <cell r="K49">
            <v>2185.07</v>
          </cell>
          <cell r="L49">
            <v>77</v>
          </cell>
          <cell r="M49" t="str">
            <v>风寒咳嗽颗粒</v>
          </cell>
          <cell r="N49">
            <v>74</v>
          </cell>
          <cell r="O49">
            <v>84</v>
          </cell>
          <cell r="P49">
            <v>105.5</v>
          </cell>
          <cell r="Q49">
            <v>5</v>
          </cell>
          <cell r="R49" t="str">
            <v>感冒清热颗粒</v>
          </cell>
          <cell r="S49">
            <v>3</v>
          </cell>
          <cell r="T49">
            <v>4</v>
          </cell>
          <cell r="U49">
            <v>1269.4</v>
          </cell>
          <cell r="V49">
            <v>57</v>
          </cell>
          <cell r="W49" t="str">
            <v>氨糖软骨素钙片</v>
          </cell>
          <cell r="X49">
            <v>2</v>
          </cell>
          <cell r="Y49">
            <v>3</v>
          </cell>
          <cell r="Z49">
            <v>594.01</v>
          </cell>
          <cell r="AA49">
            <v>4</v>
          </cell>
          <cell r="AB49" t="str">
            <v/>
          </cell>
          <cell r="AC49">
            <v>8</v>
          </cell>
          <cell r="AD49">
            <v>12</v>
          </cell>
          <cell r="AE49" t="str">
            <v/>
          </cell>
          <cell r="AF49" t="str">
            <v/>
          </cell>
          <cell r="AG49" t="str">
            <v>六味地黄丸</v>
          </cell>
          <cell r="AH49">
            <v>150</v>
          </cell>
          <cell r="AI49">
            <v>225</v>
          </cell>
          <cell r="AJ49">
            <v>552.5</v>
          </cell>
          <cell r="AK49">
            <v>17</v>
          </cell>
          <cell r="AL49" t="str">
            <v>五子衍宗丸</v>
          </cell>
          <cell r="AM49">
            <v>84.5</v>
          </cell>
          <cell r="AN49">
            <v>169</v>
          </cell>
          <cell r="AO49">
            <v>541.92</v>
          </cell>
          <cell r="AP49">
            <v>3</v>
          </cell>
          <cell r="AQ49" t="str">
            <v>补肾益寿胶囊</v>
          </cell>
          <cell r="AR49">
            <v>507</v>
          </cell>
          <cell r="AS49">
            <v>634</v>
          </cell>
          <cell r="AT49">
            <v>671.03</v>
          </cell>
        </row>
        <row r="50">
          <cell r="B50">
            <v>704</v>
          </cell>
          <cell r="C50" t="str">
            <v>丹参+通脉</v>
          </cell>
          <cell r="D50">
            <v>17</v>
          </cell>
          <cell r="E50">
            <v>22</v>
          </cell>
          <cell r="F50">
            <v>598.53</v>
          </cell>
          <cell r="G50">
            <v>18</v>
          </cell>
          <cell r="H50" t="str">
            <v>复方氨酚溴敏胶囊</v>
          </cell>
          <cell r="I50">
            <v>20</v>
          </cell>
          <cell r="J50">
            <v>23</v>
          </cell>
          <cell r="K50">
            <v>571.46</v>
          </cell>
          <cell r="L50">
            <v>20</v>
          </cell>
          <cell r="M50" t="str">
            <v>风寒咳嗽颗粒</v>
          </cell>
          <cell r="N50">
            <v>31</v>
          </cell>
          <cell r="O50">
            <v>35</v>
          </cell>
          <cell r="P50">
            <v>86.5</v>
          </cell>
          <cell r="Q50">
            <v>4</v>
          </cell>
          <cell r="R50" t="str">
            <v>感冒清热颗粒</v>
          </cell>
          <cell r="S50">
            <v>2</v>
          </cell>
          <cell r="T50">
            <v>3</v>
          </cell>
          <cell r="U50">
            <v>383.77</v>
          </cell>
          <cell r="V50">
            <v>17</v>
          </cell>
          <cell r="W50" t="str">
            <v>氨糖软骨素钙片</v>
          </cell>
          <cell r="X50">
            <v>3</v>
          </cell>
          <cell r="Y50">
            <v>4</v>
          </cell>
          <cell r="Z50">
            <v>396.01</v>
          </cell>
          <cell r="AA50">
            <v>3</v>
          </cell>
          <cell r="AB50" t="str">
            <v>还少丹</v>
          </cell>
          <cell r="AC50">
            <v>1</v>
          </cell>
          <cell r="AD50">
            <v>3</v>
          </cell>
          <cell r="AE50">
            <v>360.01</v>
          </cell>
          <cell r="AF50">
            <v>3</v>
          </cell>
          <cell r="AG50" t="str">
            <v>六味地黄丸</v>
          </cell>
          <cell r="AH50">
            <v>1386</v>
          </cell>
          <cell r="AI50">
            <v>1801.8</v>
          </cell>
          <cell r="AJ50">
            <v>590.51</v>
          </cell>
          <cell r="AK50">
            <v>20</v>
          </cell>
          <cell r="AL50" t="str">
            <v>五子衍宗丸</v>
          </cell>
          <cell r="AM50">
            <v>360.01</v>
          </cell>
          <cell r="AN50">
            <v>540</v>
          </cell>
          <cell r="AO50">
            <v>594</v>
          </cell>
          <cell r="AP50">
            <v>3</v>
          </cell>
          <cell r="AQ50" t="str">
            <v>补肾益寿胶囊</v>
          </cell>
          <cell r="AR50">
            <v>1142.41</v>
          </cell>
          <cell r="AS50">
            <v>1257</v>
          </cell>
          <cell r="AT50">
            <v>1176.03</v>
          </cell>
        </row>
        <row r="51">
          <cell r="B51">
            <v>706</v>
          </cell>
          <cell r="C51" t="str">
            <v>丹参+通脉</v>
          </cell>
          <cell r="D51">
            <v>6</v>
          </cell>
          <cell r="E51">
            <v>9</v>
          </cell>
          <cell r="F51">
            <v>31.12</v>
          </cell>
          <cell r="G51">
            <v>1</v>
          </cell>
          <cell r="H51" t="str">
            <v>复方氨酚溴敏胶囊</v>
          </cell>
          <cell r="I51">
            <v>9</v>
          </cell>
          <cell r="J51">
            <v>9</v>
          </cell>
          <cell r="K51">
            <v>192.32</v>
          </cell>
          <cell r="L51">
            <v>7</v>
          </cell>
          <cell r="M51" t="str">
            <v/>
          </cell>
          <cell r="N51">
            <v>29</v>
          </cell>
          <cell r="O51">
            <v>32</v>
          </cell>
          <cell r="P51" t="str">
            <v/>
          </cell>
          <cell r="Q51" t="str">
            <v/>
          </cell>
          <cell r="R51" t="str">
            <v>感冒清热颗粒</v>
          </cell>
          <cell r="S51">
            <v>1</v>
          </cell>
          <cell r="T51">
            <v>1</v>
          </cell>
          <cell r="U51">
            <v>219.22</v>
          </cell>
          <cell r="V51">
            <v>10</v>
          </cell>
          <cell r="W51" t="str">
            <v/>
          </cell>
          <cell r="X51">
            <v>2</v>
          </cell>
          <cell r="Y51">
            <v>3</v>
          </cell>
          <cell r="Z51">
            <v>198</v>
          </cell>
          <cell r="AA51">
            <v>1</v>
          </cell>
          <cell r="AB51" t="str">
            <v/>
          </cell>
          <cell r="AC51">
            <v>9</v>
          </cell>
          <cell r="AD51">
            <v>14</v>
          </cell>
          <cell r="AE51" t="str">
            <v/>
          </cell>
          <cell r="AF51" t="str">
            <v/>
          </cell>
          <cell r="AG51" t="str">
            <v>六味地黄丸</v>
          </cell>
          <cell r="AH51">
            <v>198</v>
          </cell>
          <cell r="AI51">
            <v>297</v>
          </cell>
          <cell r="AJ51">
            <v>589</v>
          </cell>
          <cell r="AK51">
            <v>19</v>
          </cell>
          <cell r="AL51" t="str">
            <v/>
          </cell>
          <cell r="AM51">
            <v>84.5</v>
          </cell>
          <cell r="AN51">
            <v>169</v>
          </cell>
          <cell r="AO51" t="str">
            <v/>
          </cell>
          <cell r="AP51" t="str">
            <v/>
          </cell>
          <cell r="AQ51" t="str">
            <v/>
          </cell>
          <cell r="AR51">
            <v>896.5</v>
          </cell>
          <cell r="AS51">
            <v>1121</v>
          </cell>
          <cell r="AT51" t="str">
            <v/>
          </cell>
        </row>
        <row r="52">
          <cell r="B52">
            <v>707</v>
          </cell>
          <cell r="C52" t="str">
            <v>丹参+通脉</v>
          </cell>
          <cell r="D52">
            <v>27</v>
          </cell>
          <cell r="E52">
            <v>34</v>
          </cell>
          <cell r="F52">
            <v>554.81</v>
          </cell>
          <cell r="G52">
            <v>15</v>
          </cell>
          <cell r="H52" t="str">
            <v>复方氨酚溴敏胶囊</v>
          </cell>
          <cell r="I52">
            <v>55</v>
          </cell>
          <cell r="J52">
            <v>63</v>
          </cell>
          <cell r="K52">
            <v>1312.68</v>
          </cell>
          <cell r="L52">
            <v>47</v>
          </cell>
          <cell r="M52" t="str">
            <v>风寒咳嗽颗粒</v>
          </cell>
          <cell r="N52">
            <v>90</v>
          </cell>
          <cell r="O52">
            <v>103</v>
          </cell>
          <cell r="P52">
            <v>41</v>
          </cell>
          <cell r="Q52">
            <v>2</v>
          </cell>
          <cell r="R52" t="str">
            <v>感冒清热颗粒</v>
          </cell>
          <cell r="S52">
            <v>4</v>
          </cell>
          <cell r="T52">
            <v>5</v>
          </cell>
          <cell r="U52">
            <v>1174.71</v>
          </cell>
          <cell r="V52">
            <v>54</v>
          </cell>
          <cell r="W52" t="str">
            <v>氨糖软骨素钙片</v>
          </cell>
          <cell r="X52">
            <v>1</v>
          </cell>
          <cell r="Y52">
            <v>2</v>
          </cell>
          <cell r="Z52" t="str">
            <v/>
          </cell>
          <cell r="AA52" t="str">
            <v/>
          </cell>
          <cell r="AB52" t="str">
            <v>还少丹</v>
          </cell>
          <cell r="AC52">
            <v>8</v>
          </cell>
          <cell r="AD52">
            <v>12</v>
          </cell>
          <cell r="AE52">
            <v>175</v>
          </cell>
          <cell r="AF52">
            <v>1</v>
          </cell>
          <cell r="AG52" t="str">
            <v>六味地黄丸</v>
          </cell>
          <cell r="AH52">
            <v>168.3</v>
          </cell>
          <cell r="AI52">
            <v>252.45</v>
          </cell>
          <cell r="AJ52">
            <v>461</v>
          </cell>
          <cell r="AK52">
            <v>15</v>
          </cell>
          <cell r="AL52" t="str">
            <v>五子衍宗丸</v>
          </cell>
          <cell r="AM52">
            <v>84.5</v>
          </cell>
          <cell r="AN52">
            <v>169</v>
          </cell>
          <cell r="AO52">
            <v>960.31</v>
          </cell>
          <cell r="AP52">
            <v>6</v>
          </cell>
          <cell r="AQ52" t="str">
            <v>补肾益寿胶囊</v>
          </cell>
          <cell r="AR52">
            <v>791.1</v>
          </cell>
          <cell r="AS52">
            <v>989</v>
          </cell>
          <cell r="AT52">
            <v>1850.03</v>
          </cell>
        </row>
        <row r="53">
          <cell r="B53">
            <v>709</v>
          </cell>
          <cell r="C53" t="str">
            <v>丹参+通脉</v>
          </cell>
          <cell r="D53">
            <v>17</v>
          </cell>
          <cell r="E53">
            <v>23</v>
          </cell>
          <cell r="F53">
            <v>1193.22</v>
          </cell>
          <cell r="G53">
            <v>32</v>
          </cell>
          <cell r="H53" t="str">
            <v>复方氨酚溴敏胶囊</v>
          </cell>
          <cell r="I53">
            <v>19</v>
          </cell>
          <cell r="J53">
            <v>22</v>
          </cell>
          <cell r="K53">
            <v>732.01</v>
          </cell>
          <cell r="L53">
            <v>26</v>
          </cell>
          <cell r="M53" t="str">
            <v>风寒咳嗽颗粒</v>
          </cell>
          <cell r="N53">
            <v>53</v>
          </cell>
          <cell r="O53">
            <v>61</v>
          </cell>
          <cell r="P53">
            <v>124.07</v>
          </cell>
          <cell r="Q53">
            <v>6</v>
          </cell>
          <cell r="R53" t="str">
            <v>感冒清热颗粒</v>
          </cell>
          <cell r="S53">
            <v>2</v>
          </cell>
          <cell r="T53">
            <v>3</v>
          </cell>
          <cell r="U53">
            <v>1111.04</v>
          </cell>
          <cell r="V53">
            <v>51</v>
          </cell>
          <cell r="W53" t="str">
            <v>氨糖软骨素钙片</v>
          </cell>
          <cell r="X53">
            <v>1</v>
          </cell>
          <cell r="Y53">
            <v>2</v>
          </cell>
          <cell r="Z53">
            <v>1143.98</v>
          </cell>
          <cell r="AA53">
            <v>6</v>
          </cell>
          <cell r="AB53" t="str">
            <v>还少丹</v>
          </cell>
          <cell r="AC53">
            <v>17</v>
          </cell>
          <cell r="AD53">
            <v>22</v>
          </cell>
          <cell r="AE53">
            <v>169</v>
          </cell>
          <cell r="AF53">
            <v>2</v>
          </cell>
          <cell r="AG53" t="str">
            <v>六味地黄丸</v>
          </cell>
          <cell r="AH53">
            <v>168.3</v>
          </cell>
          <cell r="AI53">
            <v>252.45</v>
          </cell>
          <cell r="AJ53">
            <v>899.5</v>
          </cell>
          <cell r="AK53">
            <v>29</v>
          </cell>
          <cell r="AL53" t="str">
            <v>五子衍宗丸</v>
          </cell>
          <cell r="AM53">
            <v>84.5</v>
          </cell>
          <cell r="AN53">
            <v>169</v>
          </cell>
          <cell r="AO53">
            <v>762.31</v>
          </cell>
          <cell r="AP53">
            <v>5</v>
          </cell>
          <cell r="AQ53" t="str">
            <v>补肾益寿胶囊</v>
          </cell>
          <cell r="AR53">
            <v>1164</v>
          </cell>
          <cell r="AS53">
            <v>1280</v>
          </cell>
          <cell r="AT53">
            <v>2429</v>
          </cell>
        </row>
        <row r="54">
          <cell r="B54">
            <v>710</v>
          </cell>
          <cell r="C54" t="str">
            <v>丹参+通脉</v>
          </cell>
          <cell r="D54">
            <v>6</v>
          </cell>
          <cell r="E54">
            <v>9</v>
          </cell>
          <cell r="F54">
            <v>288.92</v>
          </cell>
          <cell r="G54">
            <v>9</v>
          </cell>
          <cell r="H54" t="str">
            <v>复方氨酚溴敏胶囊</v>
          </cell>
          <cell r="I54">
            <v>14</v>
          </cell>
          <cell r="J54">
            <v>15</v>
          </cell>
          <cell r="K54">
            <v>496.81</v>
          </cell>
          <cell r="L54">
            <v>19</v>
          </cell>
          <cell r="M54" t="str">
            <v>风寒咳嗽颗粒</v>
          </cell>
          <cell r="N54">
            <v>44</v>
          </cell>
          <cell r="O54">
            <v>50</v>
          </cell>
          <cell r="P54">
            <v>41</v>
          </cell>
          <cell r="Q54">
            <v>2</v>
          </cell>
          <cell r="R54" t="str">
            <v>感冒清热颗粒</v>
          </cell>
          <cell r="S54">
            <v>1</v>
          </cell>
          <cell r="T54">
            <v>1</v>
          </cell>
          <cell r="U54">
            <v>896.29</v>
          </cell>
          <cell r="V54">
            <v>44</v>
          </cell>
          <cell r="W54" t="str">
            <v>氨糖软骨素钙片</v>
          </cell>
          <cell r="X54">
            <v>1</v>
          </cell>
          <cell r="Y54">
            <v>2</v>
          </cell>
          <cell r="Z54">
            <v>198.01</v>
          </cell>
          <cell r="AA54">
            <v>2</v>
          </cell>
          <cell r="AB54" t="str">
            <v/>
          </cell>
          <cell r="AC54">
            <v>1</v>
          </cell>
          <cell r="AD54">
            <v>3</v>
          </cell>
          <cell r="AE54" t="str">
            <v/>
          </cell>
          <cell r="AF54" t="str">
            <v/>
          </cell>
          <cell r="AG54" t="str">
            <v>六味地黄丸</v>
          </cell>
          <cell r="AH54">
            <v>66</v>
          </cell>
          <cell r="AI54">
            <v>99</v>
          </cell>
          <cell r="AJ54">
            <v>549.52</v>
          </cell>
          <cell r="AK54">
            <v>19</v>
          </cell>
          <cell r="AL54" t="str">
            <v/>
          </cell>
          <cell r="AM54">
            <v>84.5</v>
          </cell>
          <cell r="AN54">
            <v>169</v>
          </cell>
          <cell r="AO54" t="str">
            <v/>
          </cell>
          <cell r="AP54" t="str">
            <v/>
          </cell>
          <cell r="AQ54" t="str">
            <v>补肾益寿胶囊</v>
          </cell>
          <cell r="AR54">
            <v>551</v>
          </cell>
          <cell r="AS54">
            <v>689</v>
          </cell>
          <cell r="AT54">
            <v>845</v>
          </cell>
        </row>
        <row r="55">
          <cell r="B55">
            <v>712</v>
          </cell>
          <cell r="C55" t="str">
            <v>丹参+通脉</v>
          </cell>
          <cell r="D55">
            <v>27</v>
          </cell>
          <cell r="E55">
            <v>35</v>
          </cell>
          <cell r="F55">
            <v>677.6</v>
          </cell>
          <cell r="G55">
            <v>17</v>
          </cell>
          <cell r="H55" t="str">
            <v>复方氨酚溴敏胶囊</v>
          </cell>
          <cell r="I55">
            <v>109</v>
          </cell>
          <cell r="J55">
            <v>116</v>
          </cell>
          <cell r="K55">
            <v>2984.22</v>
          </cell>
          <cell r="L55">
            <v>105</v>
          </cell>
          <cell r="M55" t="str">
            <v>风寒咳嗽颗粒</v>
          </cell>
          <cell r="N55">
            <v>79</v>
          </cell>
          <cell r="O55">
            <v>90</v>
          </cell>
          <cell r="P55">
            <v>910.52</v>
          </cell>
          <cell r="Q55">
            <v>44</v>
          </cell>
          <cell r="R55" t="str">
            <v>感冒清热颗粒</v>
          </cell>
          <cell r="S55">
            <v>19</v>
          </cell>
          <cell r="T55">
            <v>23</v>
          </cell>
          <cell r="U55">
            <v>1332.96</v>
          </cell>
          <cell r="V55">
            <v>61</v>
          </cell>
          <cell r="W55" t="str">
            <v>氨糖软骨素钙片</v>
          </cell>
          <cell r="X55">
            <v>1</v>
          </cell>
          <cell r="Y55">
            <v>2</v>
          </cell>
          <cell r="Z55">
            <v>396</v>
          </cell>
          <cell r="AA55">
            <v>2</v>
          </cell>
          <cell r="AB55" t="str">
            <v>还少丹</v>
          </cell>
          <cell r="AC55">
            <v>5</v>
          </cell>
          <cell r="AD55">
            <v>8</v>
          </cell>
          <cell r="AE55">
            <v>1314.66</v>
          </cell>
          <cell r="AF55">
            <v>15</v>
          </cell>
          <cell r="AG55" t="str">
            <v>六味地黄丸</v>
          </cell>
          <cell r="AH55">
            <v>1386</v>
          </cell>
          <cell r="AI55">
            <v>1801.8</v>
          </cell>
          <cell r="AJ55">
            <v>1181.04</v>
          </cell>
          <cell r="AK55">
            <v>42</v>
          </cell>
          <cell r="AL55" t="str">
            <v>五子衍宗丸</v>
          </cell>
          <cell r="AM55">
            <v>1027.5</v>
          </cell>
          <cell r="AN55">
            <v>1181.6</v>
          </cell>
          <cell r="AO55">
            <v>594.01</v>
          </cell>
          <cell r="AP55">
            <v>4</v>
          </cell>
          <cell r="AQ55" t="str">
            <v>补肾益寿胶囊</v>
          </cell>
          <cell r="AR55">
            <v>656</v>
          </cell>
          <cell r="AS55">
            <v>820</v>
          </cell>
          <cell r="AT55">
            <v>4176.41</v>
          </cell>
        </row>
        <row r="56">
          <cell r="B56">
            <v>713</v>
          </cell>
          <cell r="C56" t="str">
            <v>丹参+通脉</v>
          </cell>
          <cell r="D56">
            <v>6</v>
          </cell>
          <cell r="E56">
            <v>9</v>
          </cell>
          <cell r="F56">
            <v>190.02</v>
          </cell>
          <cell r="G56">
            <v>7</v>
          </cell>
          <cell r="H56" t="str">
            <v>复方氨酚溴敏胶囊</v>
          </cell>
          <cell r="I56">
            <v>14</v>
          </cell>
          <cell r="J56">
            <v>15</v>
          </cell>
          <cell r="K56">
            <v>264.41</v>
          </cell>
          <cell r="L56">
            <v>10</v>
          </cell>
          <cell r="M56" t="str">
            <v>风寒咳嗽颗粒</v>
          </cell>
          <cell r="N56">
            <v>20</v>
          </cell>
          <cell r="O56">
            <v>20</v>
          </cell>
          <cell r="P56">
            <v>37.92</v>
          </cell>
          <cell r="Q56">
            <v>2</v>
          </cell>
          <cell r="R56" t="str">
            <v>感冒清热颗粒</v>
          </cell>
          <cell r="S56">
            <v>1</v>
          </cell>
          <cell r="T56">
            <v>1</v>
          </cell>
          <cell r="U56">
            <v>343.34</v>
          </cell>
          <cell r="V56">
            <v>17</v>
          </cell>
          <cell r="W56" t="str">
            <v>氨糖软骨素钙片</v>
          </cell>
          <cell r="X56">
            <v>1</v>
          </cell>
          <cell r="Y56">
            <v>2</v>
          </cell>
          <cell r="Z56" t="str">
            <v/>
          </cell>
          <cell r="AA56" t="str">
            <v/>
          </cell>
          <cell r="AB56" t="str">
            <v/>
          </cell>
          <cell r="AC56">
            <v>1</v>
          </cell>
          <cell r="AD56">
            <v>3</v>
          </cell>
          <cell r="AE56" t="str">
            <v/>
          </cell>
          <cell r="AF56" t="str">
            <v/>
          </cell>
          <cell r="AG56" t="str">
            <v>六味地黄丸</v>
          </cell>
          <cell r="AH56">
            <v>78</v>
          </cell>
          <cell r="AI56">
            <v>117</v>
          </cell>
          <cell r="AJ56">
            <v>325.04</v>
          </cell>
          <cell r="AK56">
            <v>11</v>
          </cell>
          <cell r="AL56" t="str">
            <v>五子衍宗丸</v>
          </cell>
          <cell r="AM56">
            <v>84.5</v>
          </cell>
          <cell r="AN56">
            <v>169</v>
          </cell>
          <cell r="AO56">
            <v>396.01</v>
          </cell>
          <cell r="AP56">
            <v>3</v>
          </cell>
          <cell r="AQ56" t="str">
            <v>补肾益寿胶囊</v>
          </cell>
          <cell r="AR56">
            <v>884.36</v>
          </cell>
          <cell r="AS56">
            <v>1105</v>
          </cell>
          <cell r="AT56">
            <v>588</v>
          </cell>
        </row>
        <row r="57">
          <cell r="B57">
            <v>716</v>
          </cell>
          <cell r="C57" t="str">
            <v>丹参+通脉</v>
          </cell>
          <cell r="D57">
            <v>6</v>
          </cell>
          <cell r="E57">
            <v>9</v>
          </cell>
          <cell r="F57">
            <v>653.83</v>
          </cell>
          <cell r="G57">
            <v>20</v>
          </cell>
          <cell r="H57" t="str">
            <v>复方氨酚溴敏胶囊</v>
          </cell>
          <cell r="I57">
            <v>11</v>
          </cell>
          <cell r="J57">
            <v>12</v>
          </cell>
          <cell r="K57">
            <v>518.85</v>
          </cell>
          <cell r="L57">
            <v>19</v>
          </cell>
          <cell r="M57" t="str">
            <v>风寒咳嗽颗粒</v>
          </cell>
          <cell r="N57">
            <v>23</v>
          </cell>
          <cell r="O57">
            <v>24</v>
          </cell>
          <cell r="P57">
            <v>22</v>
          </cell>
          <cell r="Q57">
            <v>1</v>
          </cell>
          <cell r="R57" t="str">
            <v>感冒清热颗粒</v>
          </cell>
          <cell r="S57">
            <v>1</v>
          </cell>
          <cell r="T57">
            <v>1</v>
          </cell>
          <cell r="U57">
            <v>884</v>
          </cell>
          <cell r="V57">
            <v>40</v>
          </cell>
          <cell r="W57" t="str">
            <v>氨糖软骨素钙片</v>
          </cell>
          <cell r="X57">
            <v>2</v>
          </cell>
          <cell r="Y57">
            <v>3</v>
          </cell>
          <cell r="Z57">
            <v>594</v>
          </cell>
          <cell r="AA57">
            <v>3</v>
          </cell>
          <cell r="AB57" t="str">
            <v>还少丹</v>
          </cell>
          <cell r="AC57">
            <v>3</v>
          </cell>
          <cell r="AD57">
            <v>5</v>
          </cell>
          <cell r="AE57">
            <v>84.5</v>
          </cell>
          <cell r="AF57">
            <v>1</v>
          </cell>
          <cell r="AG57" t="str">
            <v>六味地黄丸</v>
          </cell>
          <cell r="AH57">
            <v>528.01</v>
          </cell>
          <cell r="AI57">
            <v>739.21</v>
          </cell>
          <cell r="AJ57">
            <v>191.68</v>
          </cell>
          <cell r="AK57">
            <v>6</v>
          </cell>
          <cell r="AL57" t="str">
            <v/>
          </cell>
          <cell r="AM57">
            <v>84.5</v>
          </cell>
          <cell r="AN57">
            <v>169</v>
          </cell>
          <cell r="AO57" t="str">
            <v/>
          </cell>
          <cell r="AP57" t="str">
            <v/>
          </cell>
          <cell r="AQ57" t="str">
            <v>补肾益寿胶囊</v>
          </cell>
          <cell r="AR57">
            <v>239</v>
          </cell>
          <cell r="AS57">
            <v>335</v>
          </cell>
          <cell r="AT57">
            <v>748.01</v>
          </cell>
        </row>
        <row r="58">
          <cell r="B58">
            <v>717</v>
          </cell>
          <cell r="C58" t="str">
            <v>丹参+通脉</v>
          </cell>
          <cell r="D58">
            <v>6</v>
          </cell>
          <cell r="E58">
            <v>11</v>
          </cell>
          <cell r="F58">
            <v>115.9</v>
          </cell>
          <cell r="G58">
            <v>3</v>
          </cell>
          <cell r="H58" t="str">
            <v>复方氨酚溴敏胶囊</v>
          </cell>
          <cell r="I58">
            <v>23</v>
          </cell>
          <cell r="J58">
            <v>27</v>
          </cell>
          <cell r="K58">
            <v>637.4</v>
          </cell>
          <cell r="L58">
            <v>22</v>
          </cell>
          <cell r="M58" t="str">
            <v>风寒咳嗽颗粒</v>
          </cell>
          <cell r="N58">
            <v>29</v>
          </cell>
          <cell r="O58">
            <v>32</v>
          </cell>
          <cell r="P58">
            <v>44</v>
          </cell>
          <cell r="Q58">
            <v>2</v>
          </cell>
          <cell r="R58" t="str">
            <v>感冒清热颗粒</v>
          </cell>
          <cell r="S58">
            <v>1</v>
          </cell>
          <cell r="T58">
            <v>1</v>
          </cell>
          <cell r="U58">
            <v>234.02</v>
          </cell>
          <cell r="V58">
            <v>12</v>
          </cell>
          <cell r="W58" t="str">
            <v>氨糖软骨素钙片</v>
          </cell>
          <cell r="X58">
            <v>1</v>
          </cell>
          <cell r="Y58">
            <v>2</v>
          </cell>
          <cell r="Z58">
            <v>193.66</v>
          </cell>
          <cell r="AA58">
            <v>1</v>
          </cell>
          <cell r="AB58" t="str">
            <v/>
          </cell>
          <cell r="AC58">
            <v>2</v>
          </cell>
          <cell r="AD58">
            <v>4</v>
          </cell>
          <cell r="AE58" t="str">
            <v/>
          </cell>
          <cell r="AF58" t="str">
            <v/>
          </cell>
          <cell r="AG58" t="str">
            <v>六味地黄丸</v>
          </cell>
          <cell r="AH58">
            <v>150</v>
          </cell>
          <cell r="AI58">
            <v>225</v>
          </cell>
          <cell r="AJ58">
            <v>304.51</v>
          </cell>
          <cell r="AK58">
            <v>10</v>
          </cell>
          <cell r="AL58" t="str">
            <v/>
          </cell>
          <cell r="AM58">
            <v>84.5</v>
          </cell>
          <cell r="AN58">
            <v>169</v>
          </cell>
          <cell r="AO58" t="str">
            <v/>
          </cell>
          <cell r="AP58" t="str">
            <v/>
          </cell>
          <cell r="AQ58" t="str">
            <v>补肾益寿胶囊</v>
          </cell>
          <cell r="AR58">
            <v>832.67</v>
          </cell>
          <cell r="AS58">
            <v>1041</v>
          </cell>
          <cell r="AT58">
            <v>480</v>
          </cell>
        </row>
        <row r="59">
          <cell r="B59">
            <v>718</v>
          </cell>
          <cell r="C59" t="str">
            <v>丹参+通脉</v>
          </cell>
          <cell r="D59">
            <v>6</v>
          </cell>
          <cell r="E59">
            <v>9</v>
          </cell>
          <cell r="F59">
            <v>558.61</v>
          </cell>
          <cell r="G59">
            <v>16</v>
          </cell>
          <cell r="H59" t="str">
            <v>复方氨酚溴敏胶囊</v>
          </cell>
          <cell r="I59">
            <v>12</v>
          </cell>
          <cell r="J59">
            <v>13</v>
          </cell>
          <cell r="K59">
            <v>328.34</v>
          </cell>
          <cell r="L59">
            <v>12</v>
          </cell>
          <cell r="M59" t="str">
            <v>风寒咳嗽颗粒</v>
          </cell>
          <cell r="N59">
            <v>23</v>
          </cell>
          <cell r="O59">
            <v>24</v>
          </cell>
          <cell r="P59">
            <v>83.43</v>
          </cell>
          <cell r="Q59">
            <v>5</v>
          </cell>
          <cell r="R59" t="str">
            <v>感冒清热颗粒</v>
          </cell>
          <cell r="S59">
            <v>1</v>
          </cell>
          <cell r="T59">
            <v>1</v>
          </cell>
          <cell r="U59">
            <v>546.52</v>
          </cell>
          <cell r="V59">
            <v>26</v>
          </cell>
          <cell r="W59" t="str">
            <v>氨糖软骨素钙片</v>
          </cell>
          <cell r="X59">
            <v>1</v>
          </cell>
          <cell r="Y59">
            <v>2</v>
          </cell>
          <cell r="Z59" t="str">
            <v/>
          </cell>
          <cell r="AA59" t="str">
            <v/>
          </cell>
          <cell r="AB59" t="str">
            <v/>
          </cell>
          <cell r="AC59">
            <v>1</v>
          </cell>
          <cell r="AD59">
            <v>3</v>
          </cell>
          <cell r="AE59" t="str">
            <v/>
          </cell>
          <cell r="AF59" t="str">
            <v/>
          </cell>
          <cell r="AG59" t="str">
            <v>六味地黄丸</v>
          </cell>
          <cell r="AH59">
            <v>57.73</v>
          </cell>
          <cell r="AI59">
            <v>86.6</v>
          </cell>
          <cell r="AJ59">
            <v>342.5</v>
          </cell>
          <cell r="AK59">
            <v>11</v>
          </cell>
          <cell r="AL59" t="str">
            <v>五子衍宗丸</v>
          </cell>
          <cell r="AM59">
            <v>84.5</v>
          </cell>
          <cell r="AN59">
            <v>169</v>
          </cell>
          <cell r="AO59">
            <v>396</v>
          </cell>
          <cell r="AP59">
            <v>2</v>
          </cell>
          <cell r="AQ59" t="str">
            <v>补肾益寿胶囊</v>
          </cell>
          <cell r="AR59">
            <v>134</v>
          </cell>
          <cell r="AS59">
            <v>188</v>
          </cell>
          <cell r="AT59">
            <v>2600.03</v>
          </cell>
        </row>
        <row r="60">
          <cell r="B60">
            <v>720</v>
          </cell>
          <cell r="C60" t="str">
            <v>丹参+通脉</v>
          </cell>
          <cell r="D60">
            <v>6</v>
          </cell>
          <cell r="E60">
            <v>9</v>
          </cell>
          <cell r="F60">
            <v>239.4</v>
          </cell>
          <cell r="G60">
            <v>6</v>
          </cell>
          <cell r="H60" t="str">
            <v>复方氨酚溴敏胶囊</v>
          </cell>
          <cell r="I60">
            <v>20</v>
          </cell>
          <cell r="J60">
            <v>23</v>
          </cell>
          <cell r="K60">
            <v>712.12</v>
          </cell>
          <cell r="L60">
            <v>26</v>
          </cell>
          <cell r="M60" t="str">
            <v>风寒咳嗽颗粒</v>
          </cell>
          <cell r="N60">
            <v>8</v>
          </cell>
          <cell r="O60">
            <v>5</v>
          </cell>
          <cell r="P60">
            <v>20.5</v>
          </cell>
          <cell r="Q60">
            <v>1</v>
          </cell>
          <cell r="R60" t="str">
            <v>感冒清热颗粒</v>
          </cell>
          <cell r="S60">
            <v>1</v>
          </cell>
          <cell r="T60">
            <v>1</v>
          </cell>
          <cell r="U60">
            <v>424.87</v>
          </cell>
          <cell r="V60">
            <v>20</v>
          </cell>
          <cell r="W60" t="str">
            <v/>
          </cell>
          <cell r="X60">
            <v>1</v>
          </cell>
          <cell r="Y60">
            <v>2</v>
          </cell>
          <cell r="Z60" t="str">
            <v/>
          </cell>
          <cell r="AA60" t="str">
            <v/>
          </cell>
          <cell r="AB60" t="str">
            <v>还少丹</v>
          </cell>
          <cell r="AC60">
            <v>1</v>
          </cell>
          <cell r="AD60">
            <v>3</v>
          </cell>
          <cell r="AE60">
            <v>540.01</v>
          </cell>
          <cell r="AF60">
            <v>4</v>
          </cell>
          <cell r="AG60" t="str">
            <v>六味地黄丸</v>
          </cell>
          <cell r="AH60">
            <v>284</v>
          </cell>
          <cell r="AI60">
            <v>426</v>
          </cell>
          <cell r="AJ60">
            <v>531.01</v>
          </cell>
          <cell r="AK60">
            <v>18</v>
          </cell>
          <cell r="AL60" t="str">
            <v>五子衍宗丸</v>
          </cell>
          <cell r="AM60">
            <v>84.5</v>
          </cell>
          <cell r="AN60">
            <v>169</v>
          </cell>
          <cell r="AO60">
            <v>758.34</v>
          </cell>
          <cell r="AP60">
            <v>4</v>
          </cell>
          <cell r="AQ60" t="str">
            <v>补肾益寿胶囊</v>
          </cell>
          <cell r="AR60">
            <v>511.78</v>
          </cell>
          <cell r="AS60">
            <v>640</v>
          </cell>
          <cell r="AT60">
            <v>1887.03</v>
          </cell>
        </row>
        <row r="61">
          <cell r="B61">
            <v>721</v>
          </cell>
          <cell r="C61" t="str">
            <v>丹参+通脉</v>
          </cell>
          <cell r="D61">
            <v>17</v>
          </cell>
          <cell r="E61">
            <v>22</v>
          </cell>
          <cell r="F61">
            <v>77.9</v>
          </cell>
          <cell r="G61">
            <v>2</v>
          </cell>
          <cell r="H61" t="str">
            <v>复方氨酚溴敏胶囊</v>
          </cell>
          <cell r="I61">
            <v>36</v>
          </cell>
          <cell r="J61">
            <v>41</v>
          </cell>
          <cell r="K61">
            <v>1332.8</v>
          </cell>
          <cell r="L61">
            <v>49</v>
          </cell>
          <cell r="M61" t="str">
            <v>风寒咳嗽颗粒</v>
          </cell>
          <cell r="N61">
            <v>44</v>
          </cell>
          <cell r="O61">
            <v>50</v>
          </cell>
          <cell r="P61">
            <v>66</v>
          </cell>
          <cell r="Q61">
            <v>3</v>
          </cell>
          <cell r="R61" t="str">
            <v>感冒清热颗粒</v>
          </cell>
          <cell r="S61">
            <v>2</v>
          </cell>
          <cell r="T61">
            <v>3</v>
          </cell>
          <cell r="U61">
            <v>922.55</v>
          </cell>
          <cell r="V61">
            <v>43</v>
          </cell>
          <cell r="W61" t="str">
            <v>氨糖软骨素钙片</v>
          </cell>
          <cell r="X61">
            <v>1</v>
          </cell>
          <cell r="Y61">
            <v>2</v>
          </cell>
          <cell r="Z61">
            <v>792</v>
          </cell>
          <cell r="AA61">
            <v>4</v>
          </cell>
          <cell r="AB61" t="str">
            <v/>
          </cell>
          <cell r="AC61">
            <v>7</v>
          </cell>
          <cell r="AD61">
            <v>11</v>
          </cell>
          <cell r="AE61" t="str">
            <v/>
          </cell>
          <cell r="AF61" t="str">
            <v/>
          </cell>
          <cell r="AG61" t="str">
            <v>六味地黄丸</v>
          </cell>
          <cell r="AH61">
            <v>150</v>
          </cell>
          <cell r="AI61">
            <v>225</v>
          </cell>
          <cell r="AJ61">
            <v>376</v>
          </cell>
          <cell r="AK61">
            <v>12</v>
          </cell>
          <cell r="AL61" t="str">
            <v/>
          </cell>
          <cell r="AM61">
            <v>84.5</v>
          </cell>
          <cell r="AN61">
            <v>169</v>
          </cell>
          <cell r="AO61" t="str">
            <v/>
          </cell>
          <cell r="AP61" t="str">
            <v/>
          </cell>
          <cell r="AQ61" t="str">
            <v>补肾益寿胶囊</v>
          </cell>
          <cell r="AR61">
            <v>303.5</v>
          </cell>
          <cell r="AS61">
            <v>425</v>
          </cell>
          <cell r="AT61">
            <v>294</v>
          </cell>
        </row>
        <row r="62">
          <cell r="B62">
            <v>723</v>
          </cell>
          <cell r="C62" t="str">
            <v>丹参+通脉</v>
          </cell>
          <cell r="D62">
            <v>6</v>
          </cell>
          <cell r="E62">
            <v>9</v>
          </cell>
          <cell r="F62">
            <v>155.8</v>
          </cell>
          <cell r="G62">
            <v>4</v>
          </cell>
          <cell r="H62" t="str">
            <v>复方氨酚溴敏胶囊</v>
          </cell>
          <cell r="I62">
            <v>25</v>
          </cell>
          <cell r="J62">
            <v>29</v>
          </cell>
          <cell r="K62">
            <v>512.62</v>
          </cell>
          <cell r="L62">
            <v>18</v>
          </cell>
          <cell r="M62" t="str">
            <v>风寒咳嗽颗粒</v>
          </cell>
          <cell r="N62">
            <v>29</v>
          </cell>
          <cell r="O62">
            <v>32</v>
          </cell>
          <cell r="P62">
            <v>61.5</v>
          </cell>
          <cell r="Q62">
            <v>3</v>
          </cell>
          <cell r="R62" t="str">
            <v>感冒清热颗粒</v>
          </cell>
          <cell r="S62">
            <v>1</v>
          </cell>
          <cell r="T62">
            <v>1</v>
          </cell>
          <cell r="U62">
            <v>431.13</v>
          </cell>
          <cell r="V62">
            <v>21</v>
          </cell>
          <cell r="W62" t="str">
            <v>氨糖软骨素钙片</v>
          </cell>
          <cell r="X62">
            <v>1</v>
          </cell>
          <cell r="Y62">
            <v>2</v>
          </cell>
          <cell r="Z62" t="str">
            <v/>
          </cell>
          <cell r="AA62" t="str">
            <v/>
          </cell>
          <cell r="AB62" t="str">
            <v/>
          </cell>
          <cell r="AC62">
            <v>2</v>
          </cell>
          <cell r="AD62">
            <v>4</v>
          </cell>
          <cell r="AE62" t="str">
            <v/>
          </cell>
          <cell r="AF62" t="str">
            <v/>
          </cell>
          <cell r="AG62" t="str">
            <v>六味地黄丸</v>
          </cell>
          <cell r="AH62">
            <v>132</v>
          </cell>
          <cell r="AI62">
            <v>198</v>
          </cell>
          <cell r="AJ62">
            <v>1219.05</v>
          </cell>
          <cell r="AK62">
            <v>44</v>
          </cell>
          <cell r="AL62" t="str">
            <v/>
          </cell>
          <cell r="AM62">
            <v>84.5</v>
          </cell>
          <cell r="AN62">
            <v>169</v>
          </cell>
          <cell r="AO62" t="str">
            <v/>
          </cell>
          <cell r="AP62" t="str">
            <v/>
          </cell>
          <cell r="AQ62" t="str">
            <v>补肾益寿胶囊</v>
          </cell>
          <cell r="AR62">
            <v>1109.5</v>
          </cell>
          <cell r="AS62">
            <v>1220</v>
          </cell>
          <cell r="AT62">
            <v>389</v>
          </cell>
        </row>
        <row r="63">
          <cell r="B63">
            <v>724</v>
          </cell>
          <cell r="C63" t="str">
            <v>丹参+通脉</v>
          </cell>
          <cell r="D63">
            <v>20</v>
          </cell>
          <cell r="E63">
            <v>27</v>
          </cell>
          <cell r="F63">
            <v>678.33</v>
          </cell>
          <cell r="G63">
            <v>20</v>
          </cell>
          <cell r="H63" t="str">
            <v>复方氨酚溴敏胶囊</v>
          </cell>
          <cell r="I63">
            <v>78</v>
          </cell>
          <cell r="J63">
            <v>85</v>
          </cell>
          <cell r="K63">
            <v>2154.33</v>
          </cell>
          <cell r="L63">
            <v>76</v>
          </cell>
          <cell r="M63" t="str">
            <v>风寒咳嗽颗粒</v>
          </cell>
          <cell r="N63">
            <v>50</v>
          </cell>
          <cell r="O63">
            <v>57</v>
          </cell>
          <cell r="P63">
            <v>22</v>
          </cell>
          <cell r="Q63">
            <v>1</v>
          </cell>
          <cell r="R63" t="str">
            <v>感冒清热颗粒</v>
          </cell>
          <cell r="S63">
            <v>2</v>
          </cell>
          <cell r="T63">
            <v>3</v>
          </cell>
          <cell r="U63">
            <v>930.27</v>
          </cell>
          <cell r="V63">
            <v>47</v>
          </cell>
          <cell r="W63" t="str">
            <v>氨糖软骨素钙片</v>
          </cell>
          <cell r="X63">
            <v>1</v>
          </cell>
          <cell r="Y63">
            <v>2</v>
          </cell>
          <cell r="Z63">
            <v>198</v>
          </cell>
          <cell r="AA63">
            <v>1</v>
          </cell>
          <cell r="AB63" t="str">
            <v/>
          </cell>
          <cell r="AC63">
            <v>8</v>
          </cell>
          <cell r="AD63">
            <v>12</v>
          </cell>
          <cell r="AE63" t="str">
            <v/>
          </cell>
          <cell r="AF63" t="str">
            <v/>
          </cell>
          <cell r="AG63" t="str">
            <v>六味地黄丸</v>
          </cell>
          <cell r="AH63">
            <v>366.3</v>
          </cell>
          <cell r="AI63">
            <v>549.45</v>
          </cell>
          <cell r="AJ63">
            <v>938.76</v>
          </cell>
          <cell r="AK63">
            <v>34</v>
          </cell>
          <cell r="AL63" t="str">
            <v/>
          </cell>
          <cell r="AM63">
            <v>84.5</v>
          </cell>
          <cell r="AN63">
            <v>169</v>
          </cell>
          <cell r="AO63" t="str">
            <v/>
          </cell>
          <cell r="AP63" t="str">
            <v/>
          </cell>
          <cell r="AQ63" t="str">
            <v>补肾益寿胶囊</v>
          </cell>
          <cell r="AR63">
            <v>910.58</v>
          </cell>
          <cell r="AS63">
            <v>1138</v>
          </cell>
          <cell r="AT63">
            <v>683</v>
          </cell>
        </row>
        <row r="64">
          <cell r="B64">
            <v>726</v>
          </cell>
          <cell r="C64" t="str">
            <v>丹参+通脉</v>
          </cell>
          <cell r="D64">
            <v>27</v>
          </cell>
          <cell r="E64">
            <v>34</v>
          </cell>
          <cell r="F64">
            <v>892.47</v>
          </cell>
          <cell r="G64">
            <v>27</v>
          </cell>
          <cell r="H64" t="str">
            <v>复方氨酚溴敏胶囊</v>
          </cell>
          <cell r="I64">
            <v>42</v>
          </cell>
          <cell r="J64">
            <v>49</v>
          </cell>
          <cell r="K64">
            <v>1553.78</v>
          </cell>
          <cell r="L64">
            <v>57</v>
          </cell>
          <cell r="M64" t="str">
            <v>风寒咳嗽颗粒</v>
          </cell>
          <cell r="N64">
            <v>95</v>
          </cell>
          <cell r="O64">
            <v>109</v>
          </cell>
          <cell r="P64">
            <v>323.11</v>
          </cell>
          <cell r="Q64">
            <v>16</v>
          </cell>
          <cell r="R64" t="str">
            <v>感冒清热颗粒</v>
          </cell>
          <cell r="S64">
            <v>1</v>
          </cell>
          <cell r="T64">
            <v>1</v>
          </cell>
          <cell r="U64">
            <v>951.07</v>
          </cell>
          <cell r="V64">
            <v>42</v>
          </cell>
          <cell r="W64" t="str">
            <v>氨糖软骨素钙片</v>
          </cell>
          <cell r="X64">
            <v>1</v>
          </cell>
          <cell r="Y64">
            <v>2</v>
          </cell>
          <cell r="Z64">
            <v>198</v>
          </cell>
          <cell r="AA64">
            <v>1</v>
          </cell>
          <cell r="AB64" t="str">
            <v>还少丹</v>
          </cell>
          <cell r="AC64">
            <v>7</v>
          </cell>
          <cell r="AD64">
            <v>11</v>
          </cell>
          <cell r="AE64">
            <v>1951.55</v>
          </cell>
          <cell r="AF64">
            <v>19</v>
          </cell>
          <cell r="AG64" t="str">
            <v>六味地黄丸</v>
          </cell>
          <cell r="AH64">
            <v>588</v>
          </cell>
          <cell r="AI64">
            <v>823.2</v>
          </cell>
          <cell r="AJ64">
            <v>1426.01</v>
          </cell>
          <cell r="AK64">
            <v>48</v>
          </cell>
          <cell r="AL64" t="str">
            <v>五子衍宗丸</v>
          </cell>
          <cell r="AM64">
            <v>597.6</v>
          </cell>
          <cell r="AN64">
            <v>717.1</v>
          </cell>
          <cell r="AO64">
            <v>396</v>
          </cell>
          <cell r="AP64">
            <v>2</v>
          </cell>
          <cell r="AQ64" t="str">
            <v>补肾益寿胶囊</v>
          </cell>
          <cell r="AR64">
            <v>1737.5</v>
          </cell>
          <cell r="AS64">
            <v>1911</v>
          </cell>
          <cell r="AT64">
            <v>2275.29</v>
          </cell>
        </row>
        <row r="65">
          <cell r="B65">
            <v>727</v>
          </cell>
          <cell r="C65" t="str">
            <v>丹参+通脉</v>
          </cell>
          <cell r="D65">
            <v>6</v>
          </cell>
          <cell r="E65">
            <v>11</v>
          </cell>
          <cell r="F65">
            <v>119.7</v>
          </cell>
          <cell r="G65">
            <v>3</v>
          </cell>
          <cell r="H65" t="str">
            <v>复方氨酚溴敏胶囊</v>
          </cell>
          <cell r="I65">
            <v>12</v>
          </cell>
          <cell r="J65">
            <v>13</v>
          </cell>
          <cell r="K65">
            <v>590.95</v>
          </cell>
          <cell r="L65">
            <v>21</v>
          </cell>
          <cell r="M65" t="str">
            <v>风寒咳嗽颗粒</v>
          </cell>
          <cell r="N65">
            <v>32</v>
          </cell>
          <cell r="O65">
            <v>36</v>
          </cell>
          <cell r="P65">
            <v>85</v>
          </cell>
          <cell r="Q65">
            <v>4</v>
          </cell>
          <cell r="R65" t="str">
            <v>感冒清热颗粒</v>
          </cell>
          <cell r="S65">
            <v>1</v>
          </cell>
          <cell r="T65">
            <v>1</v>
          </cell>
          <cell r="U65">
            <v>429.58</v>
          </cell>
          <cell r="V65">
            <v>19</v>
          </cell>
          <cell r="W65" t="str">
            <v>氨糖软骨素钙片</v>
          </cell>
          <cell r="X65">
            <v>3</v>
          </cell>
          <cell r="Y65">
            <v>4</v>
          </cell>
          <cell r="Z65">
            <v>396.01</v>
          </cell>
          <cell r="AA65">
            <v>3</v>
          </cell>
          <cell r="AB65" t="str">
            <v>还少丹</v>
          </cell>
          <cell r="AC65">
            <v>1</v>
          </cell>
          <cell r="AD65">
            <v>3</v>
          </cell>
          <cell r="AE65">
            <v>1075.03</v>
          </cell>
          <cell r="AF65">
            <v>9</v>
          </cell>
          <cell r="AG65" t="str">
            <v>六味地黄丸</v>
          </cell>
          <cell r="AH65">
            <v>150</v>
          </cell>
          <cell r="AI65">
            <v>225</v>
          </cell>
          <cell r="AJ65">
            <v>721.5</v>
          </cell>
          <cell r="AK65">
            <v>23</v>
          </cell>
          <cell r="AL65" t="str">
            <v/>
          </cell>
          <cell r="AM65">
            <v>1339.52</v>
          </cell>
          <cell r="AN65">
            <v>1540.4</v>
          </cell>
          <cell r="AO65" t="str">
            <v/>
          </cell>
          <cell r="AP65" t="str">
            <v/>
          </cell>
          <cell r="AQ65" t="str">
            <v>补肾益寿胶囊</v>
          </cell>
          <cell r="AR65">
            <v>479.5</v>
          </cell>
          <cell r="AS65">
            <v>671</v>
          </cell>
          <cell r="AT65">
            <v>95</v>
          </cell>
        </row>
        <row r="66">
          <cell r="B66">
            <v>730</v>
          </cell>
          <cell r="C66" t="str">
            <v>丹参+通脉</v>
          </cell>
          <cell r="D66">
            <v>27</v>
          </cell>
          <cell r="E66">
            <v>34</v>
          </cell>
          <cell r="F66">
            <v>39.9</v>
          </cell>
          <cell r="G66">
            <v>1</v>
          </cell>
          <cell r="H66" t="str">
            <v>复方氨酚溴敏胶囊</v>
          </cell>
          <cell r="I66">
            <v>28</v>
          </cell>
          <cell r="J66">
            <v>33</v>
          </cell>
          <cell r="K66">
            <v>984.12</v>
          </cell>
          <cell r="L66">
            <v>37</v>
          </cell>
          <cell r="M66" t="str">
            <v>风寒咳嗽颗粒</v>
          </cell>
          <cell r="N66">
            <v>43</v>
          </cell>
          <cell r="O66">
            <v>50</v>
          </cell>
          <cell r="P66">
            <v>83.42</v>
          </cell>
          <cell r="Q66">
            <v>4</v>
          </cell>
          <cell r="R66" t="str">
            <v>感冒清热颗粒</v>
          </cell>
          <cell r="S66">
            <v>1</v>
          </cell>
          <cell r="T66">
            <v>1</v>
          </cell>
          <cell r="U66">
            <v>895.9</v>
          </cell>
          <cell r="V66">
            <v>43</v>
          </cell>
          <cell r="W66" t="str">
            <v>氨糖软骨素钙片</v>
          </cell>
          <cell r="X66">
            <v>2</v>
          </cell>
          <cell r="Y66">
            <v>3</v>
          </cell>
          <cell r="Z66">
            <v>198</v>
          </cell>
          <cell r="AA66">
            <v>1</v>
          </cell>
          <cell r="AB66" t="str">
            <v>还少丹</v>
          </cell>
          <cell r="AC66">
            <v>3</v>
          </cell>
          <cell r="AD66">
            <v>5</v>
          </cell>
          <cell r="AE66">
            <v>1489.54</v>
          </cell>
          <cell r="AF66">
            <v>17</v>
          </cell>
          <cell r="AG66" t="str">
            <v>六味地黄丸</v>
          </cell>
          <cell r="AH66">
            <v>300</v>
          </cell>
          <cell r="AI66">
            <v>450</v>
          </cell>
          <cell r="AJ66">
            <v>440</v>
          </cell>
          <cell r="AK66">
            <v>13</v>
          </cell>
          <cell r="AL66" t="str">
            <v>五子衍宗丸</v>
          </cell>
          <cell r="AM66">
            <v>444.51</v>
          </cell>
          <cell r="AN66">
            <v>666.8</v>
          </cell>
          <cell r="AO66">
            <v>168.3</v>
          </cell>
          <cell r="AP66">
            <v>1</v>
          </cell>
          <cell r="AQ66" t="str">
            <v>补肾益寿胶囊</v>
          </cell>
          <cell r="AR66">
            <v>657.5</v>
          </cell>
          <cell r="AS66">
            <v>822</v>
          </cell>
          <cell r="AT66">
            <v>2545.03</v>
          </cell>
        </row>
        <row r="67">
          <cell r="B67">
            <v>732</v>
          </cell>
          <cell r="C67" t="str">
            <v/>
          </cell>
          <cell r="D67">
            <v>6</v>
          </cell>
          <cell r="E67">
            <v>9</v>
          </cell>
          <cell r="F67" t="str">
            <v/>
          </cell>
          <cell r="G67" t="str">
            <v/>
          </cell>
          <cell r="H67" t="str">
            <v>复方氨酚溴敏胶囊</v>
          </cell>
          <cell r="I67">
            <v>16</v>
          </cell>
          <cell r="J67">
            <v>18</v>
          </cell>
          <cell r="K67">
            <v>347.82</v>
          </cell>
          <cell r="L67">
            <v>12</v>
          </cell>
          <cell r="M67" t="str">
            <v>风寒咳嗽颗粒</v>
          </cell>
          <cell r="N67">
            <v>44</v>
          </cell>
          <cell r="O67">
            <v>50</v>
          </cell>
          <cell r="P67">
            <v>34.84</v>
          </cell>
          <cell r="Q67">
            <v>2</v>
          </cell>
          <cell r="R67" t="str">
            <v>感冒清热颗粒</v>
          </cell>
          <cell r="S67">
            <v>1</v>
          </cell>
          <cell r="T67">
            <v>1</v>
          </cell>
          <cell r="U67">
            <v>577.16</v>
          </cell>
          <cell r="V67">
            <v>26</v>
          </cell>
          <cell r="W67" t="str">
            <v>氨糖软骨素钙片</v>
          </cell>
          <cell r="X67">
            <v>1</v>
          </cell>
          <cell r="Y67">
            <v>2</v>
          </cell>
          <cell r="Z67" t="str">
            <v/>
          </cell>
          <cell r="AA67" t="str">
            <v/>
          </cell>
          <cell r="AB67" t="str">
            <v>还少丹</v>
          </cell>
          <cell r="AC67">
            <v>1</v>
          </cell>
          <cell r="AD67">
            <v>3</v>
          </cell>
          <cell r="AE67">
            <v>1197.96</v>
          </cell>
          <cell r="AF67">
            <v>15</v>
          </cell>
          <cell r="AG67" t="str">
            <v>六味地黄丸</v>
          </cell>
          <cell r="AH67">
            <v>558</v>
          </cell>
          <cell r="AI67">
            <v>781.2</v>
          </cell>
          <cell r="AJ67">
            <v>720.96</v>
          </cell>
          <cell r="AK67">
            <v>22</v>
          </cell>
          <cell r="AL67" t="str">
            <v>五子衍宗丸</v>
          </cell>
          <cell r="AM67">
            <v>952.02</v>
          </cell>
          <cell r="AN67">
            <v>1142.4</v>
          </cell>
          <cell r="AO67">
            <v>594.01</v>
          </cell>
          <cell r="AP67">
            <v>4</v>
          </cell>
          <cell r="AQ67" t="str">
            <v>补肾益寿胶囊</v>
          </cell>
          <cell r="AR67">
            <v>415.5</v>
          </cell>
          <cell r="AS67">
            <v>582</v>
          </cell>
          <cell r="AT67">
            <v>2343</v>
          </cell>
        </row>
        <row r="68">
          <cell r="B68">
            <v>733</v>
          </cell>
          <cell r="C68" t="str">
            <v>丹参+通脉</v>
          </cell>
          <cell r="D68">
            <v>6</v>
          </cell>
          <cell r="E68">
            <v>9</v>
          </cell>
          <cell r="F68">
            <v>159.61</v>
          </cell>
          <cell r="G68">
            <v>5</v>
          </cell>
          <cell r="H68" t="str">
            <v>复方氨酚溴敏胶囊</v>
          </cell>
          <cell r="I68">
            <v>7</v>
          </cell>
          <cell r="J68">
            <v>7</v>
          </cell>
          <cell r="K68">
            <v>285.54</v>
          </cell>
          <cell r="L68">
            <v>10</v>
          </cell>
          <cell r="M68" t="str">
            <v>风寒咳嗽颗粒</v>
          </cell>
          <cell r="N68">
            <v>21</v>
          </cell>
          <cell r="O68">
            <v>22</v>
          </cell>
          <cell r="P68">
            <v>58.42</v>
          </cell>
          <cell r="Q68">
            <v>3</v>
          </cell>
          <cell r="R68" t="str">
            <v>感冒清热颗粒</v>
          </cell>
          <cell r="S68">
            <v>1</v>
          </cell>
          <cell r="T68">
            <v>1</v>
          </cell>
          <cell r="U68">
            <v>563.5</v>
          </cell>
          <cell r="V68">
            <v>27</v>
          </cell>
          <cell r="W68" t="str">
            <v>氨糖软骨素钙片</v>
          </cell>
          <cell r="X68">
            <v>1</v>
          </cell>
          <cell r="Y68">
            <v>2</v>
          </cell>
          <cell r="Z68">
            <v>198</v>
          </cell>
          <cell r="AA68">
            <v>1</v>
          </cell>
          <cell r="AB68" t="str">
            <v>还少丹</v>
          </cell>
          <cell r="AC68">
            <v>2</v>
          </cell>
          <cell r="AD68">
            <v>4</v>
          </cell>
          <cell r="AE68">
            <v>720.02</v>
          </cell>
          <cell r="AF68">
            <v>6</v>
          </cell>
          <cell r="AG68" t="str">
            <v>六味地黄丸</v>
          </cell>
          <cell r="AH68">
            <v>100</v>
          </cell>
          <cell r="AI68">
            <v>150</v>
          </cell>
          <cell r="AJ68">
            <v>411.01</v>
          </cell>
          <cell r="AK68">
            <v>13</v>
          </cell>
          <cell r="AL68" t="str">
            <v/>
          </cell>
          <cell r="AM68">
            <v>84.5</v>
          </cell>
          <cell r="AN68">
            <v>169</v>
          </cell>
          <cell r="AO68" t="str">
            <v/>
          </cell>
          <cell r="AP68" t="str">
            <v/>
          </cell>
          <cell r="AQ68" t="str">
            <v>补肾益寿胶囊</v>
          </cell>
          <cell r="AR68">
            <v>68.5</v>
          </cell>
          <cell r="AS68">
            <v>103</v>
          </cell>
          <cell r="AT68">
            <v>1176</v>
          </cell>
        </row>
        <row r="69">
          <cell r="B69">
            <v>737</v>
          </cell>
          <cell r="C69" t="str">
            <v>丹参+通脉</v>
          </cell>
          <cell r="D69">
            <v>17</v>
          </cell>
          <cell r="E69">
            <v>22</v>
          </cell>
          <cell r="F69">
            <v>119.7</v>
          </cell>
          <cell r="G69">
            <v>3</v>
          </cell>
          <cell r="H69" t="str">
            <v>复方氨酚溴敏胶囊</v>
          </cell>
          <cell r="I69">
            <v>35</v>
          </cell>
          <cell r="J69">
            <v>40</v>
          </cell>
          <cell r="K69">
            <v>1428.84</v>
          </cell>
          <cell r="L69">
            <v>51</v>
          </cell>
          <cell r="M69" t="str">
            <v>风寒咳嗽颗粒</v>
          </cell>
          <cell r="N69">
            <v>76</v>
          </cell>
          <cell r="O69">
            <v>86</v>
          </cell>
          <cell r="P69">
            <v>20</v>
          </cell>
          <cell r="Q69">
            <v>1</v>
          </cell>
          <cell r="R69" t="str">
            <v>感冒清热颗粒</v>
          </cell>
          <cell r="S69">
            <v>4</v>
          </cell>
          <cell r="T69">
            <v>5</v>
          </cell>
          <cell r="U69">
            <v>713.01</v>
          </cell>
          <cell r="V69">
            <v>33</v>
          </cell>
          <cell r="W69" t="str">
            <v>氨糖软骨素钙片</v>
          </cell>
          <cell r="X69">
            <v>6</v>
          </cell>
          <cell r="Y69">
            <v>9</v>
          </cell>
          <cell r="Z69">
            <v>792</v>
          </cell>
          <cell r="AA69">
            <v>4</v>
          </cell>
          <cell r="AB69" t="str">
            <v>还少丹</v>
          </cell>
          <cell r="AC69">
            <v>6</v>
          </cell>
          <cell r="AD69">
            <v>9</v>
          </cell>
          <cell r="AE69">
            <v>169</v>
          </cell>
          <cell r="AF69">
            <v>2</v>
          </cell>
          <cell r="AG69" t="str">
            <v>六味地黄丸</v>
          </cell>
          <cell r="AH69">
            <v>198</v>
          </cell>
          <cell r="AI69">
            <v>297</v>
          </cell>
          <cell r="AJ69">
            <v>414.06</v>
          </cell>
          <cell r="AK69">
            <v>18</v>
          </cell>
          <cell r="AL69" t="str">
            <v>五子衍宗丸</v>
          </cell>
          <cell r="AM69">
            <v>86</v>
          </cell>
          <cell r="AN69">
            <v>172</v>
          </cell>
          <cell r="AO69">
            <v>594.01</v>
          </cell>
          <cell r="AP69">
            <v>4</v>
          </cell>
          <cell r="AQ69" t="str">
            <v>补肾益寿胶囊</v>
          </cell>
          <cell r="AR69">
            <v>306</v>
          </cell>
          <cell r="AS69">
            <v>428</v>
          </cell>
          <cell r="AT69">
            <v>95</v>
          </cell>
        </row>
        <row r="70">
          <cell r="B70">
            <v>738</v>
          </cell>
          <cell r="C70" t="str">
            <v>丹参+通脉</v>
          </cell>
          <cell r="D70">
            <v>6</v>
          </cell>
          <cell r="E70">
            <v>9</v>
          </cell>
          <cell r="F70">
            <v>363.08</v>
          </cell>
          <cell r="G70">
            <v>10</v>
          </cell>
          <cell r="H70" t="str">
            <v>复方氨酚溴敏胶囊</v>
          </cell>
          <cell r="I70">
            <v>28</v>
          </cell>
          <cell r="J70">
            <v>33</v>
          </cell>
          <cell r="K70">
            <v>401.92</v>
          </cell>
          <cell r="L70">
            <v>14</v>
          </cell>
          <cell r="M70" t="str">
            <v>风寒咳嗽颗粒</v>
          </cell>
          <cell r="N70">
            <v>48</v>
          </cell>
          <cell r="O70">
            <v>55</v>
          </cell>
          <cell r="P70">
            <v>42.5</v>
          </cell>
          <cell r="Q70">
            <v>2</v>
          </cell>
          <cell r="R70" t="str">
            <v>感冒清热颗粒</v>
          </cell>
          <cell r="S70">
            <v>1</v>
          </cell>
          <cell r="T70">
            <v>1</v>
          </cell>
          <cell r="U70">
            <v>510.03</v>
          </cell>
          <cell r="V70">
            <v>25</v>
          </cell>
          <cell r="W70" t="str">
            <v>氨糖软骨素钙片</v>
          </cell>
          <cell r="X70">
            <v>1</v>
          </cell>
          <cell r="Y70">
            <v>2</v>
          </cell>
          <cell r="Z70">
            <v>198.01</v>
          </cell>
          <cell r="AA70">
            <v>2</v>
          </cell>
          <cell r="AB70" t="str">
            <v/>
          </cell>
          <cell r="AC70">
            <v>6</v>
          </cell>
          <cell r="AD70">
            <v>9</v>
          </cell>
          <cell r="AE70" t="str">
            <v/>
          </cell>
          <cell r="AF70" t="str">
            <v/>
          </cell>
          <cell r="AG70" t="str">
            <v>六味地黄丸</v>
          </cell>
          <cell r="AH70">
            <v>100</v>
          </cell>
          <cell r="AI70">
            <v>150</v>
          </cell>
          <cell r="AJ70">
            <v>627.02</v>
          </cell>
          <cell r="AK70">
            <v>22</v>
          </cell>
          <cell r="AL70" t="str">
            <v/>
          </cell>
          <cell r="AM70">
            <v>84.5</v>
          </cell>
          <cell r="AN70">
            <v>169</v>
          </cell>
          <cell r="AO70" t="str">
            <v/>
          </cell>
          <cell r="AP70" t="str">
            <v/>
          </cell>
          <cell r="AQ70" t="str">
            <v>补肾益寿胶囊</v>
          </cell>
          <cell r="AR70">
            <v>543.5</v>
          </cell>
          <cell r="AS70">
            <v>679</v>
          </cell>
          <cell r="AT70">
            <v>1470</v>
          </cell>
        </row>
        <row r="71">
          <cell r="B71">
            <v>740</v>
          </cell>
          <cell r="C71" t="str">
            <v>丹参+通脉</v>
          </cell>
          <cell r="D71">
            <v>6</v>
          </cell>
          <cell r="E71">
            <v>9</v>
          </cell>
          <cell r="F71">
            <v>153.9</v>
          </cell>
          <cell r="G71">
            <v>4</v>
          </cell>
          <cell r="H71" t="str">
            <v>复方氨酚溴敏胶囊</v>
          </cell>
          <cell r="I71">
            <v>31</v>
          </cell>
          <cell r="J71">
            <v>35</v>
          </cell>
          <cell r="K71">
            <v>510.38</v>
          </cell>
          <cell r="L71">
            <v>18</v>
          </cell>
          <cell r="M71" t="str">
            <v>风寒咳嗽颗粒</v>
          </cell>
          <cell r="N71">
            <v>31</v>
          </cell>
          <cell r="O71">
            <v>35</v>
          </cell>
          <cell r="P71">
            <v>22</v>
          </cell>
          <cell r="Q71">
            <v>1</v>
          </cell>
          <cell r="R71" t="str">
            <v>感冒清热颗粒</v>
          </cell>
          <cell r="S71">
            <v>4</v>
          </cell>
          <cell r="T71">
            <v>5</v>
          </cell>
          <cell r="U71">
            <v>996.59</v>
          </cell>
          <cell r="V71">
            <v>46</v>
          </cell>
          <cell r="W71" t="str">
            <v>氨糖软骨素钙片</v>
          </cell>
          <cell r="X71">
            <v>1</v>
          </cell>
          <cell r="Y71">
            <v>2</v>
          </cell>
          <cell r="Z71">
            <v>396</v>
          </cell>
          <cell r="AA71">
            <v>2</v>
          </cell>
          <cell r="AB71" t="str">
            <v>还少丹</v>
          </cell>
          <cell r="AC71">
            <v>2</v>
          </cell>
          <cell r="AD71">
            <v>4</v>
          </cell>
          <cell r="AE71">
            <v>1413.21</v>
          </cell>
          <cell r="AF71">
            <v>14</v>
          </cell>
          <cell r="AG71" t="str">
            <v>六味地黄丸</v>
          </cell>
          <cell r="AH71">
            <v>198</v>
          </cell>
          <cell r="AI71">
            <v>297</v>
          </cell>
          <cell r="AJ71">
            <v>202.5</v>
          </cell>
          <cell r="AK71">
            <v>6</v>
          </cell>
          <cell r="AL71" t="str">
            <v/>
          </cell>
          <cell r="AM71">
            <v>1338.04</v>
          </cell>
          <cell r="AN71">
            <v>1538.7</v>
          </cell>
          <cell r="AO71" t="str">
            <v/>
          </cell>
          <cell r="AP71" t="str">
            <v/>
          </cell>
          <cell r="AQ71" t="str">
            <v>补肾益寿胶囊</v>
          </cell>
          <cell r="AR71">
            <v>756.5</v>
          </cell>
          <cell r="AS71">
            <v>946</v>
          </cell>
          <cell r="AT71">
            <v>2903</v>
          </cell>
        </row>
        <row r="72">
          <cell r="B72">
            <v>741</v>
          </cell>
          <cell r="C72" t="str">
            <v>丹参+通脉</v>
          </cell>
          <cell r="D72">
            <v>6</v>
          </cell>
          <cell r="E72">
            <v>9</v>
          </cell>
          <cell r="F72">
            <v>311.62</v>
          </cell>
          <cell r="G72">
            <v>10</v>
          </cell>
          <cell r="H72" t="str">
            <v>复方氨酚溴敏胶囊</v>
          </cell>
          <cell r="I72">
            <v>21</v>
          </cell>
          <cell r="J72">
            <v>23</v>
          </cell>
          <cell r="K72">
            <v>375.92</v>
          </cell>
          <cell r="L72">
            <v>14</v>
          </cell>
          <cell r="M72" t="str">
            <v>风寒咳嗽颗粒</v>
          </cell>
          <cell r="N72">
            <v>27</v>
          </cell>
          <cell r="O72">
            <v>29</v>
          </cell>
          <cell r="P72">
            <v>58.42</v>
          </cell>
          <cell r="Q72">
            <v>3</v>
          </cell>
          <cell r="R72" t="str">
            <v>感冒清热颗粒</v>
          </cell>
          <cell r="S72">
            <v>1</v>
          </cell>
          <cell r="T72">
            <v>1</v>
          </cell>
          <cell r="U72">
            <v>260.98</v>
          </cell>
          <cell r="V72">
            <v>12</v>
          </cell>
          <cell r="W72" t="str">
            <v/>
          </cell>
          <cell r="X72">
            <v>2</v>
          </cell>
          <cell r="Y72">
            <v>3</v>
          </cell>
          <cell r="Z72" t="str">
            <v/>
          </cell>
          <cell r="AA72" t="str">
            <v/>
          </cell>
          <cell r="AB72" t="str">
            <v/>
          </cell>
          <cell r="AC72">
            <v>2</v>
          </cell>
          <cell r="AD72">
            <v>4</v>
          </cell>
          <cell r="AE72" t="str">
            <v/>
          </cell>
          <cell r="AF72" t="str">
            <v/>
          </cell>
          <cell r="AG72" t="str">
            <v>六味地黄丸</v>
          </cell>
          <cell r="AH72">
            <v>100</v>
          </cell>
          <cell r="AI72">
            <v>150</v>
          </cell>
          <cell r="AJ72">
            <v>138.53</v>
          </cell>
          <cell r="AK72">
            <v>7</v>
          </cell>
          <cell r="AL72" t="str">
            <v/>
          </cell>
          <cell r="AM72">
            <v>84.5</v>
          </cell>
          <cell r="AN72">
            <v>169</v>
          </cell>
          <cell r="AO72" t="str">
            <v/>
          </cell>
          <cell r="AP72" t="str">
            <v/>
          </cell>
          <cell r="AQ72" t="str">
            <v>补肾益寿胶囊</v>
          </cell>
          <cell r="AR72">
            <v>385</v>
          </cell>
          <cell r="AS72">
            <v>539</v>
          </cell>
          <cell r="AT72">
            <v>570</v>
          </cell>
        </row>
        <row r="73">
          <cell r="B73">
            <v>742</v>
          </cell>
          <cell r="C73" t="str">
            <v>丹参+通脉</v>
          </cell>
          <cell r="D73">
            <v>27</v>
          </cell>
          <cell r="E73">
            <v>34</v>
          </cell>
          <cell r="F73">
            <v>627.02</v>
          </cell>
          <cell r="G73">
            <v>18</v>
          </cell>
          <cell r="H73" t="str">
            <v>复方氨酚溴敏胶囊</v>
          </cell>
          <cell r="I73">
            <v>55</v>
          </cell>
          <cell r="J73">
            <v>63</v>
          </cell>
          <cell r="K73">
            <v>1529.34</v>
          </cell>
          <cell r="L73">
            <v>52</v>
          </cell>
          <cell r="M73" t="str">
            <v>风寒咳嗽颗粒</v>
          </cell>
          <cell r="N73">
            <v>30</v>
          </cell>
          <cell r="O73">
            <v>33</v>
          </cell>
          <cell r="P73">
            <v>38.96</v>
          </cell>
          <cell r="Q73">
            <v>2</v>
          </cell>
          <cell r="R73" t="str">
            <v>感冒清热颗粒</v>
          </cell>
          <cell r="S73">
            <v>1</v>
          </cell>
          <cell r="T73">
            <v>1</v>
          </cell>
          <cell r="U73">
            <v>728.62</v>
          </cell>
          <cell r="V73">
            <v>31</v>
          </cell>
          <cell r="W73" t="str">
            <v>氨糖软骨素钙片</v>
          </cell>
          <cell r="X73">
            <v>1</v>
          </cell>
          <cell r="Y73">
            <v>2</v>
          </cell>
          <cell r="Z73">
            <v>198</v>
          </cell>
          <cell r="AA73">
            <v>1</v>
          </cell>
          <cell r="AB73" t="str">
            <v>还少丹</v>
          </cell>
          <cell r="AC73">
            <v>7</v>
          </cell>
          <cell r="AD73">
            <v>11</v>
          </cell>
          <cell r="AE73">
            <v>540.01</v>
          </cell>
          <cell r="AF73">
            <v>4</v>
          </cell>
          <cell r="AG73" t="str">
            <v>六味地黄丸</v>
          </cell>
          <cell r="AH73">
            <v>300</v>
          </cell>
          <cell r="AI73">
            <v>450</v>
          </cell>
          <cell r="AJ73">
            <v>243.5</v>
          </cell>
          <cell r="AK73">
            <v>7</v>
          </cell>
          <cell r="AL73" t="str">
            <v>五子衍宗丸</v>
          </cell>
          <cell r="AM73">
            <v>168</v>
          </cell>
          <cell r="AN73">
            <v>252</v>
          </cell>
          <cell r="AO73">
            <v>336.6</v>
          </cell>
          <cell r="AP73">
            <v>2</v>
          </cell>
          <cell r="AQ73" t="str">
            <v/>
          </cell>
          <cell r="AR73">
            <v>969.5</v>
          </cell>
          <cell r="AS73">
            <v>1212</v>
          </cell>
          <cell r="AT73" t="str">
            <v/>
          </cell>
        </row>
        <row r="74">
          <cell r="B74">
            <v>743</v>
          </cell>
          <cell r="C74" t="str">
            <v>丹参+通脉</v>
          </cell>
          <cell r="D74">
            <v>6</v>
          </cell>
          <cell r="E74">
            <v>9</v>
          </cell>
          <cell r="F74">
            <v>307.72</v>
          </cell>
          <cell r="G74">
            <v>10</v>
          </cell>
          <cell r="H74" t="str">
            <v>复方氨酚溴敏胶囊</v>
          </cell>
          <cell r="I74">
            <v>36</v>
          </cell>
          <cell r="J74">
            <v>41</v>
          </cell>
          <cell r="K74">
            <v>1194.55</v>
          </cell>
          <cell r="L74">
            <v>41</v>
          </cell>
          <cell r="M74" t="str">
            <v>风寒咳嗽颗粒</v>
          </cell>
          <cell r="N74">
            <v>27</v>
          </cell>
          <cell r="O74">
            <v>29</v>
          </cell>
          <cell r="P74">
            <v>58.89</v>
          </cell>
          <cell r="Q74">
            <v>3</v>
          </cell>
          <cell r="R74" t="str">
            <v>感冒清热颗粒</v>
          </cell>
          <cell r="S74">
            <v>3</v>
          </cell>
          <cell r="T74">
            <v>4</v>
          </cell>
          <cell r="U74">
            <v>1010.59</v>
          </cell>
          <cell r="V74">
            <v>45</v>
          </cell>
          <cell r="W74" t="str">
            <v>氨糖软骨素钙片</v>
          </cell>
          <cell r="X74">
            <v>1</v>
          </cell>
          <cell r="Y74">
            <v>2</v>
          </cell>
          <cell r="Z74">
            <v>198</v>
          </cell>
          <cell r="AA74">
            <v>1</v>
          </cell>
          <cell r="AB74" t="str">
            <v/>
          </cell>
          <cell r="AC74">
            <v>1</v>
          </cell>
          <cell r="AD74">
            <v>3</v>
          </cell>
          <cell r="AE74" t="str">
            <v/>
          </cell>
          <cell r="AF74" t="str">
            <v/>
          </cell>
          <cell r="AG74" t="str">
            <v>六味地黄丸</v>
          </cell>
          <cell r="AH74">
            <v>100</v>
          </cell>
          <cell r="AI74">
            <v>150</v>
          </cell>
          <cell r="AJ74">
            <v>694.01</v>
          </cell>
          <cell r="AK74">
            <v>23</v>
          </cell>
          <cell r="AL74" t="str">
            <v>五子衍宗丸</v>
          </cell>
          <cell r="AM74">
            <v>84.5</v>
          </cell>
          <cell r="AN74">
            <v>169</v>
          </cell>
          <cell r="AO74">
            <v>396.01</v>
          </cell>
          <cell r="AP74">
            <v>3</v>
          </cell>
          <cell r="AQ74" t="str">
            <v>补肾益寿胶囊</v>
          </cell>
          <cell r="AR74">
            <v>545</v>
          </cell>
          <cell r="AS74">
            <v>681</v>
          </cell>
          <cell r="AT74">
            <v>98</v>
          </cell>
        </row>
        <row r="75">
          <cell r="B75">
            <v>744</v>
          </cell>
          <cell r="C75" t="str">
            <v>丹参+通脉</v>
          </cell>
          <cell r="D75">
            <v>20</v>
          </cell>
          <cell r="E75">
            <v>27</v>
          </cell>
          <cell r="F75">
            <v>617.55</v>
          </cell>
          <cell r="G75">
            <v>21</v>
          </cell>
          <cell r="H75" t="str">
            <v>复方氨酚溴敏胶囊</v>
          </cell>
          <cell r="I75">
            <v>31</v>
          </cell>
          <cell r="J75">
            <v>35</v>
          </cell>
          <cell r="K75">
            <v>626.47</v>
          </cell>
          <cell r="L75">
            <v>22</v>
          </cell>
          <cell r="M75" t="str">
            <v>风寒咳嗽颗粒</v>
          </cell>
          <cell r="N75">
            <v>50</v>
          </cell>
          <cell r="O75">
            <v>57</v>
          </cell>
          <cell r="P75">
            <v>93.09</v>
          </cell>
          <cell r="Q75">
            <v>5</v>
          </cell>
          <cell r="R75" t="str">
            <v>感冒清热颗粒</v>
          </cell>
          <cell r="S75">
            <v>4</v>
          </cell>
          <cell r="T75">
            <v>5</v>
          </cell>
          <cell r="U75">
            <v>720.51</v>
          </cell>
          <cell r="V75">
            <v>32</v>
          </cell>
          <cell r="W75" t="str">
            <v>氨糖软骨素钙片</v>
          </cell>
          <cell r="X75">
            <v>1</v>
          </cell>
          <cell r="Y75">
            <v>2</v>
          </cell>
          <cell r="Z75" t="str">
            <v/>
          </cell>
          <cell r="AA75" t="str">
            <v/>
          </cell>
          <cell r="AB75" t="str">
            <v/>
          </cell>
          <cell r="AC75">
            <v>6</v>
          </cell>
          <cell r="AD75">
            <v>9</v>
          </cell>
          <cell r="AE75" t="str">
            <v/>
          </cell>
          <cell r="AF75" t="str">
            <v/>
          </cell>
          <cell r="AG75" t="str">
            <v>六味地黄丸</v>
          </cell>
          <cell r="AH75">
            <v>300</v>
          </cell>
          <cell r="AI75">
            <v>450</v>
          </cell>
          <cell r="AJ75">
            <v>382.03</v>
          </cell>
          <cell r="AK75">
            <v>15</v>
          </cell>
          <cell r="AL75" t="str">
            <v>五子衍宗丸</v>
          </cell>
          <cell r="AM75">
            <v>168</v>
          </cell>
          <cell r="AN75">
            <v>252</v>
          </cell>
          <cell r="AO75">
            <v>198</v>
          </cell>
          <cell r="AP75">
            <v>1</v>
          </cell>
          <cell r="AQ75" t="str">
            <v>补肾益寿胶囊</v>
          </cell>
          <cell r="AR75">
            <v>240.5</v>
          </cell>
          <cell r="AS75">
            <v>337</v>
          </cell>
          <cell r="AT75">
            <v>569</v>
          </cell>
        </row>
        <row r="76">
          <cell r="B76">
            <v>745</v>
          </cell>
          <cell r="C76" t="str">
            <v>丹参+通脉</v>
          </cell>
          <cell r="D76">
            <v>17</v>
          </cell>
          <cell r="E76">
            <v>22</v>
          </cell>
          <cell r="F76">
            <v>77.9</v>
          </cell>
          <cell r="G76">
            <v>2</v>
          </cell>
          <cell r="H76" t="str">
            <v>复方氨酚溴敏胶囊</v>
          </cell>
          <cell r="I76">
            <v>45</v>
          </cell>
          <cell r="J76">
            <v>52</v>
          </cell>
          <cell r="K76">
            <v>874.82</v>
          </cell>
          <cell r="L76">
            <v>34</v>
          </cell>
          <cell r="M76" t="str">
            <v>风寒咳嗽颗粒</v>
          </cell>
          <cell r="N76">
            <v>67</v>
          </cell>
          <cell r="O76">
            <v>78</v>
          </cell>
          <cell r="P76">
            <v>52.26</v>
          </cell>
          <cell r="Q76">
            <v>3</v>
          </cell>
          <cell r="R76" t="str">
            <v>感冒清热颗粒</v>
          </cell>
          <cell r="S76">
            <v>2</v>
          </cell>
          <cell r="T76">
            <v>3</v>
          </cell>
          <cell r="U76">
            <v>628.77</v>
          </cell>
          <cell r="V76">
            <v>34</v>
          </cell>
          <cell r="W76" t="str">
            <v>氨糖软骨素钙片</v>
          </cell>
          <cell r="X76">
            <v>1</v>
          </cell>
          <cell r="Y76">
            <v>2</v>
          </cell>
          <cell r="Z76">
            <v>198.01</v>
          </cell>
          <cell r="AA76">
            <v>2</v>
          </cell>
          <cell r="AB76" t="str">
            <v/>
          </cell>
          <cell r="AC76">
            <v>1</v>
          </cell>
          <cell r="AD76">
            <v>3</v>
          </cell>
          <cell r="AE76" t="str">
            <v/>
          </cell>
          <cell r="AF76" t="str">
            <v/>
          </cell>
          <cell r="AG76" t="str">
            <v>六味地黄丸</v>
          </cell>
          <cell r="AH76">
            <v>150</v>
          </cell>
          <cell r="AI76">
            <v>225</v>
          </cell>
          <cell r="AJ76">
            <v>202.5</v>
          </cell>
          <cell r="AK76">
            <v>6</v>
          </cell>
          <cell r="AL76" t="str">
            <v>五子衍宗丸</v>
          </cell>
          <cell r="AM76">
            <v>84.5</v>
          </cell>
          <cell r="AN76">
            <v>169</v>
          </cell>
          <cell r="AO76">
            <v>168.3</v>
          </cell>
          <cell r="AP76">
            <v>1</v>
          </cell>
          <cell r="AQ76" t="str">
            <v>补肾益寿胶囊</v>
          </cell>
          <cell r="AR76">
            <v>651.5</v>
          </cell>
          <cell r="AS76">
            <v>814</v>
          </cell>
          <cell r="AT76">
            <v>588</v>
          </cell>
        </row>
        <row r="77">
          <cell r="B77">
            <v>746</v>
          </cell>
          <cell r="C77" t="str">
            <v>丹参+通脉</v>
          </cell>
          <cell r="D77">
            <v>17</v>
          </cell>
          <cell r="E77">
            <v>22</v>
          </cell>
          <cell r="F77">
            <v>77.9</v>
          </cell>
          <cell r="G77">
            <v>2</v>
          </cell>
          <cell r="H77" t="str">
            <v>复方氨酚溴敏胶囊</v>
          </cell>
          <cell r="I77">
            <v>15</v>
          </cell>
          <cell r="J77">
            <v>17</v>
          </cell>
          <cell r="K77">
            <v>638.62</v>
          </cell>
          <cell r="L77">
            <v>22</v>
          </cell>
          <cell r="M77" t="str">
            <v>风寒咳嗽颗粒</v>
          </cell>
          <cell r="N77">
            <v>47</v>
          </cell>
          <cell r="O77">
            <v>53</v>
          </cell>
          <cell r="P77">
            <v>61.5</v>
          </cell>
          <cell r="Q77">
            <v>3</v>
          </cell>
          <cell r="R77" t="str">
            <v>感冒清热颗粒</v>
          </cell>
          <cell r="S77">
            <v>2</v>
          </cell>
          <cell r="T77">
            <v>3</v>
          </cell>
          <cell r="U77">
            <v>790.9</v>
          </cell>
          <cell r="V77">
            <v>38</v>
          </cell>
          <cell r="W77" t="str">
            <v>氨糖软骨素钙片</v>
          </cell>
          <cell r="X77">
            <v>1</v>
          </cell>
          <cell r="Y77">
            <v>2</v>
          </cell>
          <cell r="Z77">
            <v>198</v>
          </cell>
          <cell r="AA77">
            <v>1</v>
          </cell>
          <cell r="AB77" t="str">
            <v/>
          </cell>
          <cell r="AC77">
            <v>1</v>
          </cell>
          <cell r="AD77">
            <v>3</v>
          </cell>
          <cell r="AE77" t="str">
            <v/>
          </cell>
          <cell r="AF77" t="str">
            <v/>
          </cell>
          <cell r="AG77" t="str">
            <v>六味地黄丸</v>
          </cell>
          <cell r="AH77">
            <v>150</v>
          </cell>
          <cell r="AI77">
            <v>225</v>
          </cell>
          <cell r="AJ77">
            <v>437</v>
          </cell>
          <cell r="AK77">
            <v>13</v>
          </cell>
          <cell r="AL77" t="str">
            <v/>
          </cell>
          <cell r="AM77">
            <v>84.5</v>
          </cell>
          <cell r="AN77">
            <v>169</v>
          </cell>
          <cell r="AO77" t="str">
            <v/>
          </cell>
          <cell r="AP77" t="str">
            <v/>
          </cell>
          <cell r="AQ77" t="str">
            <v>补肾益寿胶囊</v>
          </cell>
          <cell r="AR77">
            <v>922.12</v>
          </cell>
          <cell r="AS77">
            <v>1153</v>
          </cell>
          <cell r="AT77">
            <v>240</v>
          </cell>
        </row>
        <row r="78">
          <cell r="B78">
            <v>747</v>
          </cell>
          <cell r="C78" t="str">
            <v>丹参+通脉</v>
          </cell>
          <cell r="D78">
            <v>6</v>
          </cell>
          <cell r="E78">
            <v>9</v>
          </cell>
          <cell r="F78">
            <v>111.72</v>
          </cell>
          <cell r="G78">
            <v>3</v>
          </cell>
          <cell r="H78" t="str">
            <v>复方氨酚溴敏胶囊</v>
          </cell>
          <cell r="I78">
            <v>10</v>
          </cell>
          <cell r="J78">
            <v>10</v>
          </cell>
          <cell r="K78">
            <v>307.15</v>
          </cell>
          <cell r="L78">
            <v>11</v>
          </cell>
          <cell r="M78" t="str">
            <v>风寒咳嗽颗粒</v>
          </cell>
          <cell r="N78">
            <v>27</v>
          </cell>
          <cell r="O78">
            <v>29</v>
          </cell>
          <cell r="P78">
            <v>20.5</v>
          </cell>
          <cell r="Q78">
            <v>1</v>
          </cell>
          <cell r="R78" t="str">
            <v>感冒清热颗粒</v>
          </cell>
          <cell r="S78">
            <v>1</v>
          </cell>
          <cell r="T78">
            <v>1</v>
          </cell>
          <cell r="U78">
            <v>155.62</v>
          </cell>
          <cell r="V78">
            <v>7</v>
          </cell>
          <cell r="W78" t="str">
            <v>氨糖软骨素钙片</v>
          </cell>
          <cell r="X78">
            <v>2</v>
          </cell>
          <cell r="Y78">
            <v>3</v>
          </cell>
          <cell r="Z78">
            <v>198</v>
          </cell>
          <cell r="AA78">
            <v>1</v>
          </cell>
          <cell r="AB78" t="str">
            <v/>
          </cell>
          <cell r="AC78">
            <v>10</v>
          </cell>
          <cell r="AD78">
            <v>15</v>
          </cell>
          <cell r="AE78" t="str">
            <v/>
          </cell>
          <cell r="AF78" t="str">
            <v/>
          </cell>
          <cell r="AG78" t="str">
            <v>六味地黄丸</v>
          </cell>
          <cell r="AH78">
            <v>910.5</v>
          </cell>
          <cell r="AI78">
            <v>1274.7</v>
          </cell>
          <cell r="AJ78">
            <v>574.63</v>
          </cell>
          <cell r="AK78">
            <v>17</v>
          </cell>
          <cell r="AL78" t="str">
            <v>五子衍宗丸</v>
          </cell>
          <cell r="AM78">
            <v>84.5</v>
          </cell>
          <cell r="AN78">
            <v>169</v>
          </cell>
          <cell r="AO78">
            <v>1158.01</v>
          </cell>
          <cell r="AP78">
            <v>7</v>
          </cell>
          <cell r="AQ78" t="str">
            <v>补肾益寿胶囊</v>
          </cell>
          <cell r="AR78">
            <v>508.5</v>
          </cell>
          <cell r="AS78">
            <v>636</v>
          </cell>
          <cell r="AT78">
            <v>763</v>
          </cell>
        </row>
        <row r="79">
          <cell r="B79">
            <v>748</v>
          </cell>
          <cell r="C79" t="str">
            <v>丹参+通脉</v>
          </cell>
          <cell r="D79">
            <v>6</v>
          </cell>
          <cell r="E79">
            <v>9</v>
          </cell>
          <cell r="F79">
            <v>353.11</v>
          </cell>
          <cell r="G79">
            <v>10</v>
          </cell>
          <cell r="H79" t="str">
            <v>复方氨酚溴敏胶囊</v>
          </cell>
          <cell r="I79">
            <v>21</v>
          </cell>
          <cell r="J79">
            <v>24</v>
          </cell>
          <cell r="K79">
            <v>433.97</v>
          </cell>
          <cell r="L79">
            <v>16</v>
          </cell>
          <cell r="M79" t="str">
            <v>风寒咳嗽颗粒</v>
          </cell>
          <cell r="N79">
            <v>14</v>
          </cell>
          <cell r="O79">
            <v>13</v>
          </cell>
          <cell r="P79">
            <v>59.92</v>
          </cell>
          <cell r="Q79">
            <v>3</v>
          </cell>
          <cell r="R79" t="str">
            <v>感冒清热颗粒</v>
          </cell>
          <cell r="S79">
            <v>2</v>
          </cell>
          <cell r="T79">
            <v>3</v>
          </cell>
          <cell r="U79">
            <v>389.43</v>
          </cell>
          <cell r="V79">
            <v>18</v>
          </cell>
          <cell r="W79" t="str">
            <v>氨糖软骨素钙片</v>
          </cell>
          <cell r="X79">
            <v>1</v>
          </cell>
          <cell r="Y79">
            <v>2</v>
          </cell>
          <cell r="Z79" t="str">
            <v/>
          </cell>
          <cell r="AA79" t="str">
            <v/>
          </cell>
          <cell r="AB79" t="str">
            <v/>
          </cell>
          <cell r="AC79">
            <v>7</v>
          </cell>
          <cell r="AD79">
            <v>11</v>
          </cell>
          <cell r="AE79" t="str">
            <v/>
          </cell>
          <cell r="AF79" t="str">
            <v/>
          </cell>
          <cell r="AG79" t="str">
            <v>六味地黄丸</v>
          </cell>
          <cell r="AH79">
            <v>264</v>
          </cell>
          <cell r="AI79">
            <v>396</v>
          </cell>
          <cell r="AJ79">
            <v>464.29</v>
          </cell>
          <cell r="AK79">
            <v>16</v>
          </cell>
          <cell r="AL79" t="str">
            <v/>
          </cell>
          <cell r="AM79">
            <v>169</v>
          </cell>
          <cell r="AN79">
            <v>253.5</v>
          </cell>
          <cell r="AO79" t="str">
            <v/>
          </cell>
          <cell r="AP79" t="str">
            <v/>
          </cell>
          <cell r="AQ79" t="str">
            <v>补肾益寿胶囊</v>
          </cell>
          <cell r="AR79">
            <v>983.54</v>
          </cell>
          <cell r="AS79">
            <v>1229</v>
          </cell>
          <cell r="AT79">
            <v>716.93</v>
          </cell>
        </row>
        <row r="80">
          <cell r="B80">
            <v>750</v>
          </cell>
          <cell r="C80" t="str">
            <v>丹参+通脉</v>
          </cell>
          <cell r="D80">
            <v>27</v>
          </cell>
          <cell r="E80">
            <v>35</v>
          </cell>
          <cell r="F80">
            <v>473.21</v>
          </cell>
          <cell r="G80">
            <v>15</v>
          </cell>
          <cell r="H80" t="str">
            <v>复方氨酚溴敏胶囊</v>
          </cell>
          <cell r="I80">
            <v>78</v>
          </cell>
          <cell r="J80">
            <v>85</v>
          </cell>
          <cell r="K80">
            <v>4728.89</v>
          </cell>
          <cell r="L80">
            <v>166</v>
          </cell>
          <cell r="M80" t="str">
            <v>风寒咳嗽颗粒</v>
          </cell>
          <cell r="N80">
            <v>84</v>
          </cell>
          <cell r="O80">
            <v>96</v>
          </cell>
          <cell r="P80">
            <v>354.42</v>
          </cell>
          <cell r="Q80">
            <v>17</v>
          </cell>
          <cell r="R80" t="str">
            <v>感冒清热颗粒</v>
          </cell>
          <cell r="S80">
            <v>16</v>
          </cell>
          <cell r="T80">
            <v>20</v>
          </cell>
          <cell r="U80">
            <v>2021.08</v>
          </cell>
          <cell r="V80">
            <v>93</v>
          </cell>
          <cell r="W80" t="str">
            <v>氨糖软骨素钙片</v>
          </cell>
          <cell r="X80">
            <v>5</v>
          </cell>
          <cell r="Y80">
            <v>7</v>
          </cell>
          <cell r="Z80">
            <v>396</v>
          </cell>
          <cell r="AA80">
            <v>2</v>
          </cell>
          <cell r="AB80" t="str">
            <v>还少丹</v>
          </cell>
          <cell r="AC80">
            <v>24</v>
          </cell>
          <cell r="AD80">
            <v>31</v>
          </cell>
          <cell r="AE80">
            <v>1317.52</v>
          </cell>
          <cell r="AF80">
            <v>13</v>
          </cell>
          <cell r="AG80" t="str">
            <v>六味地黄丸</v>
          </cell>
          <cell r="AH80">
            <v>630.3</v>
          </cell>
          <cell r="AI80">
            <v>882.42</v>
          </cell>
          <cell r="AJ80">
            <v>1254.02</v>
          </cell>
          <cell r="AK80">
            <v>43</v>
          </cell>
          <cell r="AL80" t="str">
            <v>五子衍宗丸</v>
          </cell>
          <cell r="AM80">
            <v>709.01</v>
          </cell>
          <cell r="AN80">
            <v>850.8</v>
          </cell>
          <cell r="AO80">
            <v>183.47</v>
          </cell>
          <cell r="AP80">
            <v>1</v>
          </cell>
          <cell r="AQ80" t="str">
            <v>补肾益寿胶囊</v>
          </cell>
          <cell r="AR80">
            <v>549.5</v>
          </cell>
          <cell r="AS80">
            <v>687</v>
          </cell>
          <cell r="AT80">
            <v>665</v>
          </cell>
        </row>
        <row r="81">
          <cell r="B81">
            <v>752</v>
          </cell>
          <cell r="C81" t="str">
            <v/>
          </cell>
          <cell r="D81">
            <v>6</v>
          </cell>
          <cell r="E81">
            <v>9</v>
          </cell>
          <cell r="F81" t="str">
            <v/>
          </cell>
          <cell r="G81" t="str">
            <v/>
          </cell>
          <cell r="H81" t="str">
            <v>复方氨酚溴敏胶囊</v>
          </cell>
          <cell r="I81">
            <v>9</v>
          </cell>
          <cell r="J81">
            <v>9</v>
          </cell>
          <cell r="K81">
            <v>210.5</v>
          </cell>
          <cell r="L81">
            <v>8</v>
          </cell>
          <cell r="M81" t="str">
            <v>风寒咳嗽颗粒</v>
          </cell>
          <cell r="N81">
            <v>16</v>
          </cell>
          <cell r="O81">
            <v>15</v>
          </cell>
          <cell r="P81">
            <v>61.42</v>
          </cell>
          <cell r="Q81">
            <v>3</v>
          </cell>
          <cell r="R81" t="str">
            <v>感冒清热颗粒</v>
          </cell>
          <cell r="S81">
            <v>1</v>
          </cell>
          <cell r="T81">
            <v>1</v>
          </cell>
          <cell r="U81">
            <v>285.7</v>
          </cell>
          <cell r="V81">
            <v>14</v>
          </cell>
          <cell r="W81" t="str">
            <v>氨糖软骨素钙片</v>
          </cell>
          <cell r="X81">
            <v>1</v>
          </cell>
          <cell r="Y81">
            <v>2</v>
          </cell>
          <cell r="Z81" t="str">
            <v/>
          </cell>
          <cell r="AA81" t="str">
            <v/>
          </cell>
          <cell r="AB81" t="str">
            <v>还少丹</v>
          </cell>
          <cell r="AC81">
            <v>4</v>
          </cell>
          <cell r="AD81">
            <v>6</v>
          </cell>
          <cell r="AE81">
            <v>1226.63</v>
          </cell>
          <cell r="AF81">
            <v>11</v>
          </cell>
          <cell r="AG81" t="str">
            <v>六味地黄丸</v>
          </cell>
          <cell r="AH81">
            <v>53.35</v>
          </cell>
          <cell r="AI81">
            <v>80.03</v>
          </cell>
          <cell r="AJ81">
            <v>134</v>
          </cell>
          <cell r="AK81">
            <v>4</v>
          </cell>
          <cell r="AL81" t="str">
            <v>五子衍宗丸</v>
          </cell>
          <cell r="AM81">
            <v>84.5</v>
          </cell>
          <cell r="AN81">
            <v>169</v>
          </cell>
          <cell r="AO81">
            <v>366.3</v>
          </cell>
          <cell r="AP81">
            <v>2</v>
          </cell>
          <cell r="AQ81" t="str">
            <v>补肾益寿胶囊</v>
          </cell>
          <cell r="AR81">
            <v>167.5</v>
          </cell>
          <cell r="AS81">
            <v>235</v>
          </cell>
          <cell r="AT81">
            <v>143.2</v>
          </cell>
        </row>
        <row r="82">
          <cell r="B82">
            <v>753</v>
          </cell>
          <cell r="C82" t="str">
            <v/>
          </cell>
          <cell r="D82">
            <v>6</v>
          </cell>
          <cell r="E82">
            <v>9</v>
          </cell>
          <cell r="F82" t="str">
            <v/>
          </cell>
          <cell r="G82" t="str">
            <v/>
          </cell>
          <cell r="H82" t="str">
            <v>复方氨酚溴敏胶囊</v>
          </cell>
          <cell r="I82">
            <v>9</v>
          </cell>
          <cell r="J82">
            <v>9</v>
          </cell>
          <cell r="K82">
            <v>309.6</v>
          </cell>
          <cell r="L82">
            <v>12</v>
          </cell>
          <cell r="M82" t="str">
            <v>风寒咳嗽颗粒</v>
          </cell>
          <cell r="N82">
            <v>11</v>
          </cell>
          <cell r="O82">
            <v>9</v>
          </cell>
          <cell r="P82">
            <v>22</v>
          </cell>
          <cell r="Q82">
            <v>1</v>
          </cell>
          <cell r="R82" t="str">
            <v>感冒清热颗粒</v>
          </cell>
          <cell r="S82">
            <v>1</v>
          </cell>
          <cell r="T82">
            <v>1</v>
          </cell>
          <cell r="U82">
            <v>176.96</v>
          </cell>
          <cell r="V82">
            <v>9</v>
          </cell>
          <cell r="W82" t="str">
            <v/>
          </cell>
          <cell r="X82">
            <v>1</v>
          </cell>
          <cell r="Y82">
            <v>2</v>
          </cell>
          <cell r="Z82" t="str">
            <v/>
          </cell>
          <cell r="AA82" t="str">
            <v/>
          </cell>
          <cell r="AB82" t="str">
            <v/>
          </cell>
          <cell r="AC82">
            <v>1</v>
          </cell>
          <cell r="AD82">
            <v>3</v>
          </cell>
          <cell r="AE82" t="str">
            <v/>
          </cell>
          <cell r="AF82" t="str">
            <v/>
          </cell>
          <cell r="AG82" t="str">
            <v>六味地黄丸</v>
          </cell>
          <cell r="AH82">
            <v>234.3</v>
          </cell>
          <cell r="AI82">
            <v>351.45</v>
          </cell>
          <cell r="AJ82">
            <v>397.2</v>
          </cell>
          <cell r="AK82">
            <v>13</v>
          </cell>
          <cell r="AL82" t="str">
            <v/>
          </cell>
          <cell r="AM82">
            <v>84.5</v>
          </cell>
          <cell r="AN82">
            <v>169</v>
          </cell>
          <cell r="AO82" t="str">
            <v/>
          </cell>
          <cell r="AP82" t="str">
            <v/>
          </cell>
          <cell r="AQ82" t="str">
            <v/>
          </cell>
          <cell r="AR82">
            <v>385</v>
          </cell>
          <cell r="AS82">
            <v>539</v>
          </cell>
          <cell r="AT82" t="str">
            <v/>
          </cell>
        </row>
        <row r="83">
          <cell r="B83">
            <v>754</v>
          </cell>
          <cell r="C83" t="str">
            <v>丹参+通脉</v>
          </cell>
          <cell r="D83">
            <v>12</v>
          </cell>
          <cell r="E83">
            <v>15</v>
          </cell>
          <cell r="F83">
            <v>513.02</v>
          </cell>
          <cell r="G83">
            <v>15</v>
          </cell>
          <cell r="H83" t="str">
            <v>复方氨酚溴敏胶囊</v>
          </cell>
          <cell r="I83">
            <v>9</v>
          </cell>
          <cell r="J83">
            <v>9</v>
          </cell>
          <cell r="K83">
            <v>1074.92</v>
          </cell>
          <cell r="L83">
            <v>37</v>
          </cell>
          <cell r="M83" t="str">
            <v>风寒咳嗽颗粒</v>
          </cell>
          <cell r="N83">
            <v>20</v>
          </cell>
          <cell r="O83">
            <v>20</v>
          </cell>
          <cell r="P83">
            <v>86.5</v>
          </cell>
          <cell r="Q83">
            <v>4</v>
          </cell>
          <cell r="R83" t="str">
            <v>感冒清热颗粒</v>
          </cell>
          <cell r="S83">
            <v>1</v>
          </cell>
          <cell r="T83">
            <v>1</v>
          </cell>
          <cell r="U83">
            <v>1039.08</v>
          </cell>
          <cell r="V83">
            <v>46</v>
          </cell>
          <cell r="W83" t="str">
            <v>氨糖软骨素钙片</v>
          </cell>
          <cell r="X83">
            <v>1</v>
          </cell>
          <cell r="Y83">
            <v>2</v>
          </cell>
          <cell r="Z83" t="str">
            <v/>
          </cell>
          <cell r="AA83" t="str">
            <v/>
          </cell>
          <cell r="AB83" t="str">
            <v/>
          </cell>
          <cell r="AC83">
            <v>1</v>
          </cell>
          <cell r="AD83">
            <v>3</v>
          </cell>
          <cell r="AE83" t="str">
            <v/>
          </cell>
          <cell r="AF83" t="str">
            <v/>
          </cell>
          <cell r="AG83" t="str">
            <v>六味地黄丸</v>
          </cell>
          <cell r="AH83">
            <v>660</v>
          </cell>
          <cell r="AI83">
            <v>924</v>
          </cell>
          <cell r="AJ83">
            <v>202.5</v>
          </cell>
          <cell r="AK83">
            <v>6</v>
          </cell>
          <cell r="AL83" t="str">
            <v>五子衍宗丸</v>
          </cell>
          <cell r="AM83">
            <v>84.5</v>
          </cell>
          <cell r="AN83">
            <v>169</v>
          </cell>
          <cell r="AO83">
            <v>384</v>
          </cell>
          <cell r="AP83">
            <v>2</v>
          </cell>
          <cell r="AQ83" t="str">
            <v>补肾益寿胶囊</v>
          </cell>
          <cell r="AR83">
            <v>28.25</v>
          </cell>
          <cell r="AS83">
            <v>57</v>
          </cell>
          <cell r="AT83">
            <v>380</v>
          </cell>
        </row>
        <row r="84">
          <cell r="B84">
            <v>755</v>
          </cell>
          <cell r="C84" t="str">
            <v>丹参+通脉</v>
          </cell>
          <cell r="D84">
            <v>6</v>
          </cell>
          <cell r="E84">
            <v>9</v>
          </cell>
          <cell r="F84">
            <v>125.75</v>
          </cell>
          <cell r="G84">
            <v>4</v>
          </cell>
          <cell r="H84" t="str">
            <v>复方氨酚溴敏胶囊</v>
          </cell>
          <cell r="I84">
            <v>9</v>
          </cell>
          <cell r="J84">
            <v>9</v>
          </cell>
          <cell r="K84">
            <v>399.2</v>
          </cell>
          <cell r="L84">
            <v>16</v>
          </cell>
          <cell r="M84" t="str">
            <v>风寒咳嗽颗粒</v>
          </cell>
          <cell r="N84">
            <v>11</v>
          </cell>
          <cell r="O84">
            <v>9</v>
          </cell>
          <cell r="P84">
            <v>56.84</v>
          </cell>
          <cell r="Q84">
            <v>3</v>
          </cell>
          <cell r="R84" t="str">
            <v>感冒清热颗粒</v>
          </cell>
          <cell r="S84">
            <v>1</v>
          </cell>
          <cell r="T84">
            <v>1</v>
          </cell>
          <cell r="U84">
            <v>143.02</v>
          </cell>
          <cell r="V84">
            <v>7</v>
          </cell>
          <cell r="W84" t="str">
            <v/>
          </cell>
          <cell r="X84">
            <v>1</v>
          </cell>
          <cell r="Y84">
            <v>2</v>
          </cell>
          <cell r="Z84" t="str">
            <v/>
          </cell>
          <cell r="AA84" t="str">
            <v/>
          </cell>
          <cell r="AB84" t="str">
            <v>还少丹</v>
          </cell>
          <cell r="AC84">
            <v>1</v>
          </cell>
          <cell r="AD84">
            <v>3</v>
          </cell>
          <cell r="AE84">
            <v>68</v>
          </cell>
          <cell r="AF84">
            <v>1</v>
          </cell>
          <cell r="AG84" t="str">
            <v>六味地黄丸</v>
          </cell>
          <cell r="AH84">
            <v>132</v>
          </cell>
          <cell r="AI84">
            <v>198</v>
          </cell>
          <cell r="AJ84">
            <v>275.51</v>
          </cell>
          <cell r="AK84">
            <v>9</v>
          </cell>
          <cell r="AL84" t="str">
            <v>五子衍宗丸</v>
          </cell>
          <cell r="AM84">
            <v>84.5</v>
          </cell>
          <cell r="AN84">
            <v>169</v>
          </cell>
          <cell r="AO84">
            <v>168.3</v>
          </cell>
          <cell r="AP84">
            <v>1</v>
          </cell>
          <cell r="AQ84" t="str">
            <v>补肾益寿胶囊</v>
          </cell>
          <cell r="AR84">
            <v>385</v>
          </cell>
          <cell r="AS84">
            <v>539</v>
          </cell>
          <cell r="AT84">
            <v>588.03</v>
          </cell>
        </row>
        <row r="85">
          <cell r="B85">
            <v>101453</v>
          </cell>
          <cell r="C85" t="str">
            <v>丹参+通脉</v>
          </cell>
          <cell r="D85">
            <v>6</v>
          </cell>
          <cell r="E85">
            <v>11</v>
          </cell>
          <cell r="F85">
            <v>532.05</v>
          </cell>
          <cell r="G85">
            <v>20</v>
          </cell>
          <cell r="H85" t="str">
            <v>复方氨酚溴敏胶囊</v>
          </cell>
          <cell r="I85">
            <v>15</v>
          </cell>
          <cell r="J85">
            <v>17</v>
          </cell>
          <cell r="K85">
            <v>1214.56</v>
          </cell>
          <cell r="L85">
            <v>46</v>
          </cell>
          <cell r="M85" t="str">
            <v>风寒咳嗽颗粒</v>
          </cell>
          <cell r="N85">
            <v>29</v>
          </cell>
          <cell r="O85">
            <v>32</v>
          </cell>
          <cell r="P85">
            <v>77.34</v>
          </cell>
          <cell r="Q85">
            <v>4</v>
          </cell>
          <cell r="R85" t="str">
            <v>感冒清热颗粒</v>
          </cell>
          <cell r="S85">
            <v>2</v>
          </cell>
          <cell r="T85">
            <v>3</v>
          </cell>
          <cell r="U85">
            <v>809.96</v>
          </cell>
          <cell r="V85">
            <v>40</v>
          </cell>
          <cell r="W85" t="str">
            <v>氨糖软骨素钙片</v>
          </cell>
          <cell r="X85">
            <v>1</v>
          </cell>
          <cell r="Y85">
            <v>2</v>
          </cell>
          <cell r="Z85">
            <v>198</v>
          </cell>
          <cell r="AA85">
            <v>1</v>
          </cell>
          <cell r="AB85" t="str">
            <v/>
          </cell>
          <cell r="AC85">
            <v>8</v>
          </cell>
          <cell r="AD85">
            <v>12</v>
          </cell>
          <cell r="AE85" t="str">
            <v/>
          </cell>
          <cell r="AF85" t="str">
            <v/>
          </cell>
          <cell r="AG85" t="str">
            <v>六味地黄丸</v>
          </cell>
          <cell r="AH85">
            <v>66</v>
          </cell>
          <cell r="AI85">
            <v>99</v>
          </cell>
          <cell r="AJ85">
            <v>621.05</v>
          </cell>
          <cell r="AK85">
            <v>24</v>
          </cell>
          <cell r="AL85" t="str">
            <v/>
          </cell>
          <cell r="AM85">
            <v>344.01</v>
          </cell>
          <cell r="AN85">
            <v>516</v>
          </cell>
          <cell r="AO85" t="str">
            <v/>
          </cell>
          <cell r="AP85" t="str">
            <v/>
          </cell>
          <cell r="AQ85" t="str">
            <v>补肾益寿胶囊</v>
          </cell>
          <cell r="AR85">
            <v>689</v>
          </cell>
          <cell r="AS85">
            <v>861</v>
          </cell>
          <cell r="AT85">
            <v>380</v>
          </cell>
        </row>
        <row r="86">
          <cell r="B86">
            <v>102478</v>
          </cell>
          <cell r="C86" t="str">
            <v>丹参+通脉</v>
          </cell>
          <cell r="D86">
            <v>6</v>
          </cell>
          <cell r="E86">
            <v>9</v>
          </cell>
          <cell r="F86">
            <v>119.7</v>
          </cell>
          <cell r="G86">
            <v>3</v>
          </cell>
          <cell r="H86" t="str">
            <v>复方氨酚溴敏胶囊</v>
          </cell>
          <cell r="I86">
            <v>9</v>
          </cell>
          <cell r="J86">
            <v>9</v>
          </cell>
          <cell r="K86">
            <v>298.6</v>
          </cell>
          <cell r="L86">
            <v>12</v>
          </cell>
          <cell r="M86" t="str">
            <v>风寒咳嗽颗粒</v>
          </cell>
          <cell r="N86">
            <v>16</v>
          </cell>
          <cell r="O86">
            <v>15</v>
          </cell>
          <cell r="P86">
            <v>30.75</v>
          </cell>
          <cell r="Q86">
            <v>2</v>
          </cell>
          <cell r="R86" t="str">
            <v>感冒清热颗粒</v>
          </cell>
          <cell r="S86">
            <v>1</v>
          </cell>
          <cell r="T86">
            <v>1</v>
          </cell>
          <cell r="U86">
            <v>273.36</v>
          </cell>
          <cell r="V86">
            <v>13</v>
          </cell>
          <cell r="W86" t="str">
            <v>氨糖软骨素钙片</v>
          </cell>
          <cell r="X86">
            <v>1</v>
          </cell>
          <cell r="Y86">
            <v>2</v>
          </cell>
          <cell r="Z86" t="str">
            <v/>
          </cell>
          <cell r="AA86" t="str">
            <v/>
          </cell>
          <cell r="AB86" t="str">
            <v/>
          </cell>
          <cell r="AC86">
            <v>1</v>
          </cell>
          <cell r="AD86">
            <v>3</v>
          </cell>
          <cell r="AE86" t="str">
            <v/>
          </cell>
          <cell r="AF86" t="str">
            <v/>
          </cell>
          <cell r="AG86" t="str">
            <v>六味地黄丸</v>
          </cell>
          <cell r="AH86">
            <v>100</v>
          </cell>
          <cell r="AI86">
            <v>150</v>
          </cell>
          <cell r="AJ86">
            <v>171.85</v>
          </cell>
          <cell r="AK86">
            <v>6</v>
          </cell>
          <cell r="AL86" t="str">
            <v>五子衍宗丸</v>
          </cell>
          <cell r="AM86">
            <v>84.5</v>
          </cell>
          <cell r="AN86">
            <v>169</v>
          </cell>
          <cell r="AO86">
            <v>544.51</v>
          </cell>
          <cell r="AP86">
            <v>4</v>
          </cell>
          <cell r="AQ86" t="str">
            <v>补肾益寿胶囊</v>
          </cell>
          <cell r="AR86">
            <v>204</v>
          </cell>
          <cell r="AS86">
            <v>286</v>
          </cell>
          <cell r="AT86">
            <v>285</v>
          </cell>
        </row>
        <row r="87">
          <cell r="B87">
            <v>102479</v>
          </cell>
          <cell r="C87" t="str">
            <v>丹参+通脉</v>
          </cell>
          <cell r="D87">
            <v>6</v>
          </cell>
          <cell r="E87">
            <v>11</v>
          </cell>
          <cell r="F87">
            <v>278.93</v>
          </cell>
          <cell r="G87">
            <v>9</v>
          </cell>
          <cell r="H87" t="str">
            <v>复方氨酚溴敏胶囊</v>
          </cell>
          <cell r="I87">
            <v>15</v>
          </cell>
          <cell r="J87">
            <v>17</v>
          </cell>
          <cell r="K87">
            <v>1858.56</v>
          </cell>
          <cell r="L87">
            <v>73</v>
          </cell>
          <cell r="M87" t="str">
            <v>风寒咳嗽颗粒</v>
          </cell>
          <cell r="N87">
            <v>29</v>
          </cell>
          <cell r="O87">
            <v>32</v>
          </cell>
          <cell r="P87">
            <v>91.68</v>
          </cell>
          <cell r="Q87">
            <v>5</v>
          </cell>
          <cell r="R87" t="str">
            <v>感冒清热颗粒</v>
          </cell>
          <cell r="S87">
            <v>2</v>
          </cell>
          <cell r="T87">
            <v>3</v>
          </cell>
          <cell r="U87">
            <v>974.72</v>
          </cell>
          <cell r="V87">
            <v>48</v>
          </cell>
          <cell r="W87" t="str">
            <v>氨糖软骨素钙片</v>
          </cell>
          <cell r="X87">
            <v>1</v>
          </cell>
          <cell r="Y87">
            <v>2</v>
          </cell>
          <cell r="Z87" t="str">
            <v/>
          </cell>
          <cell r="AA87" t="str">
            <v/>
          </cell>
          <cell r="AB87" t="str">
            <v/>
          </cell>
          <cell r="AC87">
            <v>10</v>
          </cell>
          <cell r="AD87">
            <v>15</v>
          </cell>
          <cell r="AE87" t="str">
            <v/>
          </cell>
          <cell r="AF87" t="str">
            <v/>
          </cell>
          <cell r="AG87" t="str">
            <v>六味地黄丸</v>
          </cell>
          <cell r="AH87">
            <v>168.3</v>
          </cell>
          <cell r="AI87">
            <v>252.45</v>
          </cell>
          <cell r="AJ87">
            <v>366.51</v>
          </cell>
          <cell r="AK87">
            <v>12</v>
          </cell>
          <cell r="AL87" t="str">
            <v/>
          </cell>
          <cell r="AM87">
            <v>84.5</v>
          </cell>
          <cell r="AN87">
            <v>169</v>
          </cell>
          <cell r="AO87" t="str">
            <v/>
          </cell>
          <cell r="AP87" t="str">
            <v/>
          </cell>
          <cell r="AQ87" t="str">
            <v>补肾益寿胶囊</v>
          </cell>
          <cell r="AR87">
            <v>689</v>
          </cell>
          <cell r="AS87">
            <v>861</v>
          </cell>
          <cell r="AT87">
            <v>285</v>
          </cell>
        </row>
        <row r="88">
          <cell r="B88">
            <v>102564</v>
          </cell>
          <cell r="C88" t="str">
            <v>丹参+通脉</v>
          </cell>
          <cell r="D88">
            <v>6</v>
          </cell>
          <cell r="E88">
            <v>9</v>
          </cell>
          <cell r="F88">
            <v>119.7</v>
          </cell>
          <cell r="G88">
            <v>3</v>
          </cell>
          <cell r="H88" t="str">
            <v>复方氨酚溴敏胶囊</v>
          </cell>
          <cell r="I88">
            <v>9</v>
          </cell>
          <cell r="J88">
            <v>9</v>
          </cell>
          <cell r="K88">
            <v>446.1</v>
          </cell>
          <cell r="L88">
            <v>17</v>
          </cell>
          <cell r="M88" t="str">
            <v>风寒咳嗽颗粒</v>
          </cell>
          <cell r="N88">
            <v>16</v>
          </cell>
          <cell r="O88">
            <v>15</v>
          </cell>
          <cell r="P88">
            <v>22</v>
          </cell>
          <cell r="Q88">
            <v>1</v>
          </cell>
          <cell r="R88" t="str">
            <v>感冒清热颗粒</v>
          </cell>
          <cell r="S88">
            <v>1</v>
          </cell>
          <cell r="T88">
            <v>1</v>
          </cell>
          <cell r="U88">
            <v>397.46</v>
          </cell>
          <cell r="V88">
            <v>20</v>
          </cell>
          <cell r="W88" t="str">
            <v>氨糖软骨素钙片</v>
          </cell>
          <cell r="X88">
            <v>1</v>
          </cell>
          <cell r="Y88">
            <v>2</v>
          </cell>
          <cell r="Z88">
            <v>396.02</v>
          </cell>
          <cell r="AA88">
            <v>4</v>
          </cell>
          <cell r="AB88" t="str">
            <v/>
          </cell>
          <cell r="AC88">
            <v>2</v>
          </cell>
          <cell r="AD88">
            <v>4</v>
          </cell>
          <cell r="AE88" t="str">
            <v/>
          </cell>
          <cell r="AF88" t="str">
            <v/>
          </cell>
          <cell r="AG88" t="str">
            <v>六味地黄丸</v>
          </cell>
          <cell r="AH88">
            <v>100</v>
          </cell>
          <cell r="AI88">
            <v>150</v>
          </cell>
          <cell r="AJ88">
            <v>405.01</v>
          </cell>
          <cell r="AK88">
            <v>13</v>
          </cell>
          <cell r="AL88" t="str">
            <v/>
          </cell>
          <cell r="AM88">
            <v>355.01</v>
          </cell>
          <cell r="AN88">
            <v>532.5</v>
          </cell>
          <cell r="AO88" t="str">
            <v/>
          </cell>
          <cell r="AP88" t="str">
            <v/>
          </cell>
          <cell r="AQ88" t="str">
            <v/>
          </cell>
          <cell r="AR88">
            <v>476</v>
          </cell>
          <cell r="AS88">
            <v>666</v>
          </cell>
          <cell r="AT88" t="str">
            <v/>
          </cell>
        </row>
        <row r="89">
          <cell r="B89">
            <v>102565</v>
          </cell>
          <cell r="C89" t="str">
            <v>丹参+通脉</v>
          </cell>
          <cell r="D89">
            <v>6</v>
          </cell>
          <cell r="E89">
            <v>11</v>
          </cell>
          <cell r="F89">
            <v>39.9</v>
          </cell>
          <cell r="G89">
            <v>1</v>
          </cell>
          <cell r="H89" t="str">
            <v>复方氨酚溴敏胶囊</v>
          </cell>
          <cell r="I89">
            <v>15</v>
          </cell>
          <cell r="J89">
            <v>17</v>
          </cell>
          <cell r="K89">
            <v>1092.04</v>
          </cell>
          <cell r="L89">
            <v>38</v>
          </cell>
          <cell r="M89" t="str">
            <v>风寒咳嗽颗粒</v>
          </cell>
          <cell r="N89">
            <v>29</v>
          </cell>
          <cell r="O89">
            <v>32</v>
          </cell>
          <cell r="P89">
            <v>44</v>
          </cell>
          <cell r="Q89">
            <v>2</v>
          </cell>
          <cell r="R89" t="str">
            <v>感冒清热颗粒</v>
          </cell>
          <cell r="S89">
            <v>2</v>
          </cell>
          <cell r="T89">
            <v>3</v>
          </cell>
          <cell r="U89">
            <v>535.48</v>
          </cell>
          <cell r="V89">
            <v>24</v>
          </cell>
          <cell r="W89" t="str">
            <v>氨糖软骨素钙片</v>
          </cell>
          <cell r="X89">
            <v>1</v>
          </cell>
          <cell r="Y89">
            <v>2</v>
          </cell>
          <cell r="Z89" t="str">
            <v/>
          </cell>
          <cell r="AA89" t="str">
            <v/>
          </cell>
          <cell r="AB89" t="str">
            <v/>
          </cell>
          <cell r="AC89">
            <v>3</v>
          </cell>
          <cell r="AD89">
            <v>5</v>
          </cell>
          <cell r="AE89" t="str">
            <v/>
          </cell>
          <cell r="AF89" t="str">
            <v/>
          </cell>
          <cell r="AG89" t="str">
            <v>六味地黄丸</v>
          </cell>
          <cell r="AH89">
            <v>632.3</v>
          </cell>
          <cell r="AI89">
            <v>885.22</v>
          </cell>
          <cell r="AJ89">
            <v>345.51</v>
          </cell>
          <cell r="AK89">
            <v>12</v>
          </cell>
          <cell r="AL89" t="str">
            <v>五子衍宗丸</v>
          </cell>
          <cell r="AM89">
            <v>84.5</v>
          </cell>
          <cell r="AN89">
            <v>169</v>
          </cell>
          <cell r="AO89">
            <v>366.3</v>
          </cell>
          <cell r="AP89">
            <v>2</v>
          </cell>
          <cell r="AQ89" t="str">
            <v/>
          </cell>
          <cell r="AR89">
            <v>689</v>
          </cell>
          <cell r="AS89">
            <v>861</v>
          </cell>
          <cell r="AT89" t="str">
            <v/>
          </cell>
        </row>
        <row r="90">
          <cell r="B90">
            <v>102567</v>
          </cell>
          <cell r="C90" t="str">
            <v/>
          </cell>
          <cell r="D90">
            <v>6</v>
          </cell>
          <cell r="E90">
            <v>11</v>
          </cell>
          <cell r="F90" t="str">
            <v/>
          </cell>
          <cell r="G90" t="str">
            <v/>
          </cell>
          <cell r="H90" t="str">
            <v>复方氨酚溴敏胶囊</v>
          </cell>
          <cell r="I90">
            <v>15</v>
          </cell>
          <cell r="J90">
            <v>17</v>
          </cell>
          <cell r="K90">
            <v>221.67</v>
          </cell>
          <cell r="L90">
            <v>8</v>
          </cell>
          <cell r="M90" t="str">
            <v>风寒咳嗽颗粒</v>
          </cell>
          <cell r="N90">
            <v>29</v>
          </cell>
          <cell r="O90">
            <v>32</v>
          </cell>
          <cell r="P90">
            <v>22</v>
          </cell>
          <cell r="Q90">
            <v>1</v>
          </cell>
          <cell r="R90" t="str">
            <v>感冒清热颗粒</v>
          </cell>
          <cell r="S90">
            <v>2</v>
          </cell>
          <cell r="T90">
            <v>3</v>
          </cell>
          <cell r="U90">
            <v>345.08</v>
          </cell>
          <cell r="V90">
            <v>17</v>
          </cell>
          <cell r="W90" t="str">
            <v>氨糖软骨素钙片</v>
          </cell>
          <cell r="X90">
            <v>1</v>
          </cell>
          <cell r="Y90">
            <v>2</v>
          </cell>
          <cell r="Z90">
            <v>396.02</v>
          </cell>
          <cell r="AA90">
            <v>4</v>
          </cell>
          <cell r="AB90" t="str">
            <v/>
          </cell>
          <cell r="AC90">
            <v>3</v>
          </cell>
          <cell r="AD90">
            <v>5</v>
          </cell>
          <cell r="AE90" t="str">
            <v/>
          </cell>
          <cell r="AF90" t="str">
            <v/>
          </cell>
          <cell r="AG90" t="str">
            <v>六味地黄丸</v>
          </cell>
          <cell r="AH90">
            <v>564.3</v>
          </cell>
          <cell r="AI90">
            <v>790.02</v>
          </cell>
          <cell r="AJ90">
            <v>175.04</v>
          </cell>
          <cell r="AK90">
            <v>9</v>
          </cell>
          <cell r="AL90" t="str">
            <v>五子衍宗丸</v>
          </cell>
          <cell r="AM90">
            <v>84.5</v>
          </cell>
          <cell r="AN90">
            <v>169</v>
          </cell>
          <cell r="AO90">
            <v>168.3</v>
          </cell>
          <cell r="AP90">
            <v>1</v>
          </cell>
          <cell r="AQ90" t="str">
            <v>补肾益寿胶囊</v>
          </cell>
          <cell r="AR90">
            <v>689</v>
          </cell>
          <cell r="AS90">
            <v>861</v>
          </cell>
          <cell r="AT90">
            <v>677</v>
          </cell>
        </row>
        <row r="91">
          <cell r="B91">
            <v>102934</v>
          </cell>
          <cell r="C91" t="str">
            <v>丹参+通脉</v>
          </cell>
          <cell r="D91">
            <v>24</v>
          </cell>
          <cell r="E91">
            <v>32</v>
          </cell>
          <cell r="F91">
            <v>514.28</v>
          </cell>
          <cell r="G91">
            <v>16</v>
          </cell>
          <cell r="H91" t="str">
            <v>复方氨酚溴敏胶囊</v>
          </cell>
          <cell r="I91">
            <v>42</v>
          </cell>
          <cell r="J91">
            <v>49</v>
          </cell>
          <cell r="K91">
            <v>1391.15</v>
          </cell>
          <cell r="L91">
            <v>56</v>
          </cell>
          <cell r="M91" t="str">
            <v>风寒咳嗽颗粒</v>
          </cell>
          <cell r="N91">
            <v>30</v>
          </cell>
          <cell r="O91">
            <v>33</v>
          </cell>
          <cell r="P91">
            <v>80.91</v>
          </cell>
          <cell r="Q91">
            <v>5</v>
          </cell>
          <cell r="R91" t="str">
            <v>感冒清热颗粒</v>
          </cell>
          <cell r="S91">
            <v>2</v>
          </cell>
          <cell r="T91">
            <v>3</v>
          </cell>
          <cell r="U91">
            <v>824.5</v>
          </cell>
          <cell r="V91">
            <v>41</v>
          </cell>
          <cell r="W91" t="str">
            <v>氨糖软骨素钙片</v>
          </cell>
          <cell r="X91">
            <v>4</v>
          </cell>
          <cell r="Y91">
            <v>6</v>
          </cell>
          <cell r="Z91">
            <v>1386.01</v>
          </cell>
          <cell r="AA91">
            <v>8</v>
          </cell>
          <cell r="AB91" t="str">
            <v>还少丹</v>
          </cell>
          <cell r="AC91">
            <v>18</v>
          </cell>
          <cell r="AD91">
            <v>23</v>
          </cell>
          <cell r="AE91">
            <v>350.01</v>
          </cell>
          <cell r="AF91">
            <v>3</v>
          </cell>
          <cell r="AG91" t="str">
            <v>六味地黄丸</v>
          </cell>
          <cell r="AH91">
            <v>300</v>
          </cell>
          <cell r="AI91">
            <v>450</v>
          </cell>
          <cell r="AJ91">
            <v>467.53</v>
          </cell>
          <cell r="AK91">
            <v>17</v>
          </cell>
          <cell r="AL91" t="str">
            <v/>
          </cell>
          <cell r="AM91">
            <v>168</v>
          </cell>
          <cell r="AN91">
            <v>252</v>
          </cell>
          <cell r="AO91" t="str">
            <v/>
          </cell>
          <cell r="AP91" t="str">
            <v/>
          </cell>
          <cell r="AQ91" t="str">
            <v>补肾益寿胶囊</v>
          </cell>
          <cell r="AR91">
            <v>830</v>
          </cell>
          <cell r="AS91">
            <v>980</v>
          </cell>
          <cell r="AT91">
            <v>1635</v>
          </cell>
        </row>
        <row r="92">
          <cell r="B92">
            <v>102935</v>
          </cell>
          <cell r="C92" t="str">
            <v>丹参+通脉</v>
          </cell>
          <cell r="D92">
            <v>6</v>
          </cell>
          <cell r="E92">
            <v>11</v>
          </cell>
          <cell r="F92">
            <v>704.45</v>
          </cell>
          <cell r="G92">
            <v>22</v>
          </cell>
          <cell r="H92" t="str">
            <v>复方氨酚溴敏胶囊</v>
          </cell>
          <cell r="I92">
            <v>15</v>
          </cell>
          <cell r="J92">
            <v>17</v>
          </cell>
          <cell r="K92">
            <v>756.28</v>
          </cell>
          <cell r="L92">
            <v>28</v>
          </cell>
          <cell r="M92" t="str">
            <v>风寒咳嗽颗粒</v>
          </cell>
          <cell r="N92">
            <v>29</v>
          </cell>
          <cell r="O92">
            <v>32</v>
          </cell>
          <cell r="P92">
            <v>113.68</v>
          </cell>
          <cell r="Q92">
            <v>6</v>
          </cell>
          <cell r="R92" t="str">
            <v>感冒清热颗粒</v>
          </cell>
          <cell r="S92">
            <v>2</v>
          </cell>
          <cell r="T92">
            <v>3</v>
          </cell>
          <cell r="U92">
            <v>772.16</v>
          </cell>
          <cell r="V92">
            <v>37</v>
          </cell>
          <cell r="W92" t="str">
            <v>氨糖软骨素钙片</v>
          </cell>
          <cell r="X92">
            <v>1</v>
          </cell>
          <cell r="Y92">
            <v>2</v>
          </cell>
          <cell r="Z92">
            <v>366.3</v>
          </cell>
          <cell r="AA92">
            <v>2</v>
          </cell>
          <cell r="AB92" t="str">
            <v/>
          </cell>
          <cell r="AC92">
            <v>4</v>
          </cell>
          <cell r="AD92">
            <v>6</v>
          </cell>
          <cell r="AE92" t="str">
            <v/>
          </cell>
          <cell r="AF92" t="str">
            <v/>
          </cell>
          <cell r="AG92" t="str">
            <v>六味地黄丸</v>
          </cell>
          <cell r="AH92">
            <v>68</v>
          </cell>
          <cell r="AI92">
            <v>102</v>
          </cell>
          <cell r="AJ92">
            <v>137.01</v>
          </cell>
          <cell r="AK92">
            <v>5</v>
          </cell>
          <cell r="AL92" t="str">
            <v/>
          </cell>
          <cell r="AM92">
            <v>84.5</v>
          </cell>
          <cell r="AN92">
            <v>169</v>
          </cell>
          <cell r="AO92" t="str">
            <v/>
          </cell>
          <cell r="AP92" t="str">
            <v/>
          </cell>
          <cell r="AQ92" t="str">
            <v>补肾益寿胶囊</v>
          </cell>
          <cell r="AR92">
            <v>689</v>
          </cell>
          <cell r="AS92">
            <v>861</v>
          </cell>
          <cell r="AT92">
            <v>371</v>
          </cell>
        </row>
        <row r="93">
          <cell r="B93">
            <v>103198</v>
          </cell>
          <cell r="C93" t="str">
            <v>丹参+通脉</v>
          </cell>
          <cell r="D93">
            <v>6</v>
          </cell>
          <cell r="E93">
            <v>11</v>
          </cell>
          <cell r="F93">
            <v>279.31</v>
          </cell>
          <cell r="G93">
            <v>8</v>
          </cell>
          <cell r="H93" t="str">
            <v>复方氨酚溴敏胶囊</v>
          </cell>
          <cell r="I93">
            <v>15</v>
          </cell>
          <cell r="J93">
            <v>17</v>
          </cell>
          <cell r="K93">
            <v>973.66</v>
          </cell>
          <cell r="L93">
            <v>37</v>
          </cell>
          <cell r="M93" t="str">
            <v>风寒咳嗽颗粒</v>
          </cell>
          <cell r="N93">
            <v>29</v>
          </cell>
          <cell r="O93">
            <v>32</v>
          </cell>
          <cell r="P93">
            <v>56.84</v>
          </cell>
          <cell r="Q93">
            <v>3</v>
          </cell>
          <cell r="R93" t="str">
            <v>感冒清热颗粒</v>
          </cell>
          <cell r="S93">
            <v>2</v>
          </cell>
          <cell r="T93">
            <v>3</v>
          </cell>
          <cell r="U93">
            <v>513.44</v>
          </cell>
          <cell r="V93">
            <v>26</v>
          </cell>
          <cell r="W93" t="str">
            <v>氨糖软骨素钙片</v>
          </cell>
          <cell r="X93">
            <v>2</v>
          </cell>
          <cell r="Y93">
            <v>3</v>
          </cell>
          <cell r="Z93">
            <v>198</v>
          </cell>
          <cell r="AA93">
            <v>1</v>
          </cell>
          <cell r="AB93" t="str">
            <v>还少丹</v>
          </cell>
          <cell r="AC93">
            <v>5</v>
          </cell>
          <cell r="AD93">
            <v>8</v>
          </cell>
          <cell r="AE93">
            <v>939.26</v>
          </cell>
          <cell r="AF93">
            <v>11</v>
          </cell>
          <cell r="AG93" t="str">
            <v>六味地黄丸</v>
          </cell>
          <cell r="AH93">
            <v>150</v>
          </cell>
          <cell r="AI93">
            <v>225</v>
          </cell>
          <cell r="AJ93">
            <v>309</v>
          </cell>
          <cell r="AK93">
            <v>10</v>
          </cell>
          <cell r="AL93" t="str">
            <v/>
          </cell>
          <cell r="AM93">
            <v>1164.51</v>
          </cell>
          <cell r="AN93">
            <v>1339.2</v>
          </cell>
          <cell r="AO93" t="str">
            <v/>
          </cell>
          <cell r="AP93" t="str">
            <v/>
          </cell>
          <cell r="AQ93" t="str">
            <v/>
          </cell>
          <cell r="AR93">
            <v>689</v>
          </cell>
          <cell r="AS93">
            <v>861</v>
          </cell>
          <cell r="AT93" t="str">
            <v/>
          </cell>
        </row>
        <row r="94">
          <cell r="B94">
            <v>103199</v>
          </cell>
          <cell r="C94" t="str">
            <v>丹参+通脉</v>
          </cell>
          <cell r="D94">
            <v>6</v>
          </cell>
          <cell r="E94">
            <v>11</v>
          </cell>
          <cell r="F94">
            <v>79.8</v>
          </cell>
          <cell r="G94">
            <v>2</v>
          </cell>
          <cell r="H94" t="str">
            <v>复方氨酚溴敏胶囊</v>
          </cell>
          <cell r="I94">
            <v>15</v>
          </cell>
          <cell r="J94">
            <v>17</v>
          </cell>
          <cell r="K94">
            <v>861.72</v>
          </cell>
          <cell r="L94">
            <v>32</v>
          </cell>
          <cell r="M94" t="str">
            <v>风寒咳嗽颗粒</v>
          </cell>
          <cell r="N94">
            <v>29</v>
          </cell>
          <cell r="O94">
            <v>32</v>
          </cell>
          <cell r="P94">
            <v>100.84</v>
          </cell>
          <cell r="Q94">
            <v>5</v>
          </cell>
          <cell r="R94" t="str">
            <v>感冒清热颗粒</v>
          </cell>
          <cell r="S94">
            <v>2</v>
          </cell>
          <cell r="T94">
            <v>3</v>
          </cell>
          <cell r="U94">
            <v>967.82</v>
          </cell>
          <cell r="V94">
            <v>47</v>
          </cell>
          <cell r="W94" t="str">
            <v>氨糖软骨素钙片</v>
          </cell>
          <cell r="X94">
            <v>1</v>
          </cell>
          <cell r="Y94">
            <v>2</v>
          </cell>
          <cell r="Z94" t="str">
            <v/>
          </cell>
          <cell r="AA94" t="str">
            <v/>
          </cell>
          <cell r="AB94" t="str">
            <v/>
          </cell>
          <cell r="AC94">
            <v>1</v>
          </cell>
          <cell r="AD94">
            <v>3</v>
          </cell>
          <cell r="AE94" t="str">
            <v/>
          </cell>
          <cell r="AF94" t="str">
            <v/>
          </cell>
          <cell r="AG94" t="str">
            <v>六味地黄丸</v>
          </cell>
          <cell r="AH94">
            <v>68</v>
          </cell>
          <cell r="AI94">
            <v>102</v>
          </cell>
          <cell r="AJ94">
            <v>167.5</v>
          </cell>
          <cell r="AK94">
            <v>5</v>
          </cell>
          <cell r="AL94" t="str">
            <v/>
          </cell>
          <cell r="AM94">
            <v>84.5</v>
          </cell>
          <cell r="AN94">
            <v>169</v>
          </cell>
          <cell r="AO94" t="str">
            <v/>
          </cell>
          <cell r="AP94" t="str">
            <v/>
          </cell>
          <cell r="AQ94" t="str">
            <v>补肾益寿胶囊</v>
          </cell>
          <cell r="AR94">
            <v>689</v>
          </cell>
          <cell r="AS94">
            <v>861</v>
          </cell>
          <cell r="AT94">
            <v>882.03</v>
          </cell>
        </row>
        <row r="95">
          <cell r="B95">
            <v>103639</v>
          </cell>
          <cell r="C95" t="str">
            <v>丹参+通脉</v>
          </cell>
          <cell r="D95">
            <v>6</v>
          </cell>
          <cell r="E95">
            <v>11</v>
          </cell>
          <cell r="F95">
            <v>331.81</v>
          </cell>
          <cell r="G95">
            <v>12</v>
          </cell>
          <cell r="H95" t="str">
            <v>复方氨酚溴敏胶囊</v>
          </cell>
          <cell r="I95">
            <v>15</v>
          </cell>
          <cell r="J95">
            <v>17</v>
          </cell>
          <cell r="K95">
            <v>1349.2</v>
          </cell>
          <cell r="L95">
            <v>50</v>
          </cell>
          <cell r="M95" t="str">
            <v>风寒咳嗽颗粒</v>
          </cell>
          <cell r="N95">
            <v>29</v>
          </cell>
          <cell r="O95">
            <v>32</v>
          </cell>
          <cell r="P95">
            <v>36.58</v>
          </cell>
          <cell r="Q95">
            <v>2</v>
          </cell>
          <cell r="R95" t="str">
            <v>感冒清热颗粒</v>
          </cell>
          <cell r="S95">
            <v>2</v>
          </cell>
          <cell r="T95">
            <v>3</v>
          </cell>
          <cell r="U95">
            <v>353.16</v>
          </cell>
          <cell r="V95">
            <v>17</v>
          </cell>
          <cell r="W95" t="str">
            <v>氨糖软骨素钙片</v>
          </cell>
          <cell r="X95">
            <v>1</v>
          </cell>
          <cell r="Y95">
            <v>2</v>
          </cell>
          <cell r="Z95" t="str">
            <v/>
          </cell>
          <cell r="AA95" t="str">
            <v/>
          </cell>
          <cell r="AB95" t="str">
            <v/>
          </cell>
          <cell r="AC95">
            <v>2</v>
          </cell>
          <cell r="AD95">
            <v>4</v>
          </cell>
          <cell r="AE95" t="str">
            <v/>
          </cell>
          <cell r="AF95" t="str">
            <v/>
          </cell>
          <cell r="AG95" t="str">
            <v>六味地黄丸</v>
          </cell>
          <cell r="AH95">
            <v>150</v>
          </cell>
          <cell r="AI95">
            <v>225</v>
          </cell>
          <cell r="AJ95">
            <v>166.3</v>
          </cell>
          <cell r="AK95">
            <v>5</v>
          </cell>
          <cell r="AL95" t="str">
            <v>五子衍宗丸</v>
          </cell>
          <cell r="AM95">
            <v>84.5</v>
          </cell>
          <cell r="AN95">
            <v>169</v>
          </cell>
          <cell r="AO95">
            <v>168.3</v>
          </cell>
          <cell r="AP95">
            <v>1</v>
          </cell>
          <cell r="AQ95" t="str">
            <v/>
          </cell>
          <cell r="AR95">
            <v>689</v>
          </cell>
          <cell r="AS95">
            <v>861</v>
          </cell>
          <cell r="AT95" t="str">
            <v/>
          </cell>
        </row>
      </sheetData>
      <sheetData sheetId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查询时间段分门店销售明细"/>
      <sheetName val="Sheet1"/>
      <sheetName val="Sheet2"/>
    </sheetNames>
    <sheetDataSet>
      <sheetData sheetId="0"/>
      <sheetData sheetId="1">
        <row r="1">
          <cell r="B1" t="str">
            <v>门店ID</v>
          </cell>
          <cell r="C1" t="str">
            <v>片区</v>
          </cell>
          <cell r="D1" t="str">
            <v>门店名称</v>
          </cell>
          <cell r="E1" t="str">
            <v>货品ID</v>
          </cell>
          <cell r="F1" t="str">
            <v>货品名</v>
          </cell>
          <cell r="G1" t="str">
            <v>规格</v>
          </cell>
          <cell r="H1" t="str">
            <v>单位</v>
          </cell>
          <cell r="I1" t="str">
            <v>产地</v>
          </cell>
          <cell r="J1" t="str">
            <v>厂家ID</v>
          </cell>
          <cell r="K1" t="str">
            <v>小类ID</v>
          </cell>
          <cell r="L1" t="str">
            <v>小类名</v>
          </cell>
          <cell r="M1" t="str">
            <v>中类名</v>
          </cell>
          <cell r="N1" t="str">
            <v>大类名</v>
          </cell>
          <cell r="O1" t="str">
            <v>集团标志</v>
          </cell>
          <cell r="P1" t="str">
            <v>TABC标志</v>
          </cell>
          <cell r="Q1" t="str">
            <v>价格带标识id</v>
          </cell>
          <cell r="R1" t="str">
            <v>价格带标识</v>
          </cell>
          <cell r="S1" t="str">
            <v>竞销品标识id</v>
          </cell>
          <cell r="T1" t="str">
            <v>竞销品标识</v>
          </cell>
          <cell r="U1" t="str">
            <v>重点品种标识</v>
          </cell>
          <cell r="V1" t="str">
            <v>促销标识</v>
          </cell>
          <cell r="W1" t="str">
            <v>数量</v>
          </cell>
          <cell r="X1" t="str">
            <v>收入</v>
          </cell>
        </row>
        <row r="2">
          <cell r="B2">
            <v>102934</v>
          </cell>
          <cell r="C2" t="str">
            <v>西北片区</v>
          </cell>
          <cell r="D2" t="str">
            <v>四川太极大药房连锁有限公司金牛区银河北街药店</v>
          </cell>
          <cell r="E2">
            <v>116987</v>
          </cell>
          <cell r="F2" t="str">
            <v>氨糖软骨素维生素D钙片</v>
          </cell>
          <cell r="G2" t="str">
            <v>102g（0.85gx120片）</v>
          </cell>
          <cell r="H2" t="str">
            <v>盒</v>
          </cell>
          <cell r="I2" t="str">
            <v>江苏艾兰得</v>
          </cell>
          <cell r="J2">
            <v>74878</v>
          </cell>
          <cell r="K2">
            <v>30205</v>
          </cell>
          <cell r="L2" t="str">
            <v>其他补充维生素类保健食品</v>
          </cell>
          <cell r="M2" t="str">
            <v>补充维生素类保健食品</v>
          </cell>
          <cell r="N2" t="str">
            <v>保健食品</v>
          </cell>
          <cell r="O2" t="str">
            <v/>
          </cell>
          <cell r="P2" t="str">
            <v>D</v>
          </cell>
          <cell r="Q2" t="str">
            <v/>
          </cell>
          <cell r="R2" t="str">
            <v/>
          </cell>
          <cell r="S2" t="str">
            <v/>
          </cell>
          <cell r="T2" t="str">
            <v/>
          </cell>
          <cell r="U2" t="str">
            <v/>
          </cell>
          <cell r="V2" t="str">
            <v/>
          </cell>
          <cell r="W2">
            <v>8</v>
          </cell>
          <cell r="X2">
            <v>1386.01</v>
          </cell>
        </row>
        <row r="3">
          <cell r="B3">
            <v>359</v>
          </cell>
          <cell r="C3" t="str">
            <v>西北片区</v>
          </cell>
          <cell r="D3" t="str">
            <v>四川太极枣子巷药店</v>
          </cell>
          <cell r="E3">
            <v>116987</v>
          </cell>
          <cell r="F3" t="str">
            <v>氨糖软骨素维生素D钙片</v>
          </cell>
          <cell r="G3" t="str">
            <v>102g（0.85gx120片）</v>
          </cell>
          <cell r="H3" t="str">
            <v>盒</v>
          </cell>
          <cell r="I3" t="str">
            <v>江苏艾兰得</v>
          </cell>
          <cell r="J3">
            <v>74878</v>
          </cell>
          <cell r="K3">
            <v>30205</v>
          </cell>
          <cell r="L3" t="str">
            <v>其他补充维生素类保健食品</v>
          </cell>
          <cell r="M3" t="str">
            <v>补充维生素类保健食品</v>
          </cell>
          <cell r="N3" t="str">
            <v>保健食品</v>
          </cell>
          <cell r="O3" t="str">
            <v/>
          </cell>
          <cell r="P3" t="str">
            <v>D</v>
          </cell>
          <cell r="Q3" t="str">
            <v/>
          </cell>
          <cell r="R3" t="str">
            <v/>
          </cell>
          <cell r="S3" t="str">
            <v/>
          </cell>
          <cell r="T3" t="str">
            <v/>
          </cell>
          <cell r="U3" t="str">
            <v/>
          </cell>
          <cell r="V3" t="str">
            <v/>
          </cell>
          <cell r="W3">
            <v>7</v>
          </cell>
          <cell r="X3">
            <v>1309.66</v>
          </cell>
        </row>
        <row r="4">
          <cell r="B4">
            <v>581</v>
          </cell>
          <cell r="C4" t="str">
            <v>西北片区</v>
          </cell>
          <cell r="D4" t="str">
            <v>四川太极成华区二环路北四段药店（汇融名城）</v>
          </cell>
          <cell r="E4">
            <v>116987</v>
          </cell>
          <cell r="F4" t="str">
            <v>氨糖软骨素维生素D钙片</v>
          </cell>
          <cell r="G4" t="str">
            <v>102g（0.85gx120片）</v>
          </cell>
          <cell r="H4" t="str">
            <v>盒</v>
          </cell>
          <cell r="I4" t="str">
            <v>江苏艾兰得</v>
          </cell>
          <cell r="J4">
            <v>74878</v>
          </cell>
          <cell r="K4">
            <v>30205</v>
          </cell>
          <cell r="L4" t="str">
            <v>其他补充维生素类保健食品</v>
          </cell>
          <cell r="M4" t="str">
            <v>补充维生素类保健食品</v>
          </cell>
          <cell r="N4" t="str">
            <v>保健食品</v>
          </cell>
          <cell r="O4" t="str">
            <v/>
          </cell>
          <cell r="P4" t="str">
            <v>D</v>
          </cell>
          <cell r="Q4" t="str">
            <v/>
          </cell>
          <cell r="R4" t="str">
            <v/>
          </cell>
          <cell r="S4" t="str">
            <v/>
          </cell>
          <cell r="T4" t="str">
            <v/>
          </cell>
          <cell r="U4" t="str">
            <v/>
          </cell>
          <cell r="V4" t="str">
            <v/>
          </cell>
          <cell r="W4">
            <v>7</v>
          </cell>
          <cell r="X4">
            <v>1188.01</v>
          </cell>
        </row>
        <row r="5">
          <cell r="B5">
            <v>709</v>
          </cell>
          <cell r="C5" t="str">
            <v>西北片区</v>
          </cell>
          <cell r="D5" t="str">
            <v>四川太极新都区马超东路店</v>
          </cell>
          <cell r="E5">
            <v>116987</v>
          </cell>
          <cell r="F5" t="str">
            <v>氨糖软骨素维生素D钙片</v>
          </cell>
          <cell r="G5" t="str">
            <v>102g（0.85gx120片）</v>
          </cell>
          <cell r="H5" t="str">
            <v>盒</v>
          </cell>
          <cell r="I5" t="str">
            <v>江苏艾兰得</v>
          </cell>
          <cell r="J5">
            <v>74878</v>
          </cell>
          <cell r="K5">
            <v>30205</v>
          </cell>
          <cell r="L5" t="str">
            <v>其他补充维生素类保健食品</v>
          </cell>
          <cell r="M5" t="str">
            <v>补充维生素类保健食品</v>
          </cell>
          <cell r="N5" t="str">
            <v>保健食品</v>
          </cell>
          <cell r="O5" t="str">
            <v/>
          </cell>
          <cell r="P5" t="str">
            <v>D</v>
          </cell>
          <cell r="Q5" t="str">
            <v/>
          </cell>
          <cell r="R5" t="str">
            <v/>
          </cell>
          <cell r="S5" t="str">
            <v/>
          </cell>
          <cell r="T5" t="str">
            <v/>
          </cell>
          <cell r="U5" t="str">
            <v/>
          </cell>
          <cell r="V5" t="str">
            <v/>
          </cell>
          <cell r="W5">
            <v>6</v>
          </cell>
          <cell r="X5">
            <v>1143.98</v>
          </cell>
        </row>
        <row r="6">
          <cell r="B6">
            <v>367</v>
          </cell>
          <cell r="C6" t="str">
            <v>城郊二片区</v>
          </cell>
          <cell r="D6" t="str">
            <v>四川太极金带街药店</v>
          </cell>
          <cell r="E6">
            <v>116987</v>
          </cell>
          <cell r="F6" t="str">
            <v>氨糖软骨素维生素D钙片</v>
          </cell>
          <cell r="G6" t="str">
            <v>102g（0.85gx120片）</v>
          </cell>
          <cell r="H6" t="str">
            <v>盒</v>
          </cell>
          <cell r="I6" t="str">
            <v>江苏艾兰得</v>
          </cell>
          <cell r="J6">
            <v>74878</v>
          </cell>
          <cell r="K6">
            <v>30205</v>
          </cell>
          <cell r="L6" t="str">
            <v>其他补充维生素类保健食品</v>
          </cell>
          <cell r="M6" t="str">
            <v>补充维生素类保健食品</v>
          </cell>
          <cell r="N6" t="str">
            <v>保健食品</v>
          </cell>
          <cell r="O6" t="str">
            <v/>
          </cell>
          <cell r="P6" t="str">
            <v>D</v>
          </cell>
          <cell r="Q6" t="str">
            <v/>
          </cell>
          <cell r="R6" t="str">
            <v/>
          </cell>
          <cell r="S6" t="str">
            <v/>
          </cell>
          <cell r="T6" t="str">
            <v/>
          </cell>
          <cell r="U6" t="str">
            <v/>
          </cell>
          <cell r="V6" t="str">
            <v/>
          </cell>
          <cell r="W6">
            <v>6</v>
          </cell>
          <cell r="X6">
            <v>990.01</v>
          </cell>
        </row>
        <row r="7">
          <cell r="B7">
            <v>514</v>
          </cell>
          <cell r="C7" t="str">
            <v>城郊一片区</v>
          </cell>
          <cell r="D7" t="str">
            <v>四川太极新津邓双镇岷江店</v>
          </cell>
          <cell r="E7">
            <v>116987</v>
          </cell>
          <cell r="F7" t="str">
            <v>氨糖软骨素维生素D钙片</v>
          </cell>
          <cell r="G7" t="str">
            <v>102g（0.85gx120片）</v>
          </cell>
          <cell r="H7" t="str">
            <v>盒</v>
          </cell>
          <cell r="I7" t="str">
            <v>江苏艾兰得</v>
          </cell>
          <cell r="J7">
            <v>74878</v>
          </cell>
          <cell r="K7">
            <v>30205</v>
          </cell>
          <cell r="L7" t="str">
            <v>其他补充维生素类保健食品</v>
          </cell>
          <cell r="M7" t="str">
            <v>补充维生素类保健食品</v>
          </cell>
          <cell r="N7" t="str">
            <v>保健食品</v>
          </cell>
          <cell r="O7" t="str">
            <v/>
          </cell>
          <cell r="P7" t="str">
            <v>D</v>
          </cell>
          <cell r="Q7" t="str">
            <v/>
          </cell>
          <cell r="R7" t="str">
            <v/>
          </cell>
          <cell r="S7" t="str">
            <v/>
          </cell>
          <cell r="T7" t="str">
            <v/>
          </cell>
          <cell r="U7" t="str">
            <v/>
          </cell>
          <cell r="V7" t="str">
            <v/>
          </cell>
          <cell r="W7">
            <v>7</v>
          </cell>
          <cell r="X7">
            <v>792.03</v>
          </cell>
        </row>
        <row r="8">
          <cell r="B8">
            <v>737</v>
          </cell>
          <cell r="C8" t="str">
            <v>东南片区</v>
          </cell>
          <cell r="D8" t="str">
            <v>四川太极高新区大源北街药店</v>
          </cell>
          <cell r="E8">
            <v>116987</v>
          </cell>
          <cell r="F8" t="str">
            <v>氨糖软骨素维生素D钙片</v>
          </cell>
          <cell r="G8" t="str">
            <v>102g（0.85gx120片）</v>
          </cell>
          <cell r="H8" t="str">
            <v>盒</v>
          </cell>
          <cell r="I8" t="str">
            <v>江苏艾兰得</v>
          </cell>
          <cell r="J8">
            <v>74878</v>
          </cell>
          <cell r="K8">
            <v>30205</v>
          </cell>
          <cell r="L8" t="str">
            <v>其他补充维生素类保健食品</v>
          </cell>
          <cell r="M8" t="str">
            <v>补充维生素类保健食品</v>
          </cell>
          <cell r="N8" t="str">
            <v>保健食品</v>
          </cell>
          <cell r="O8" t="str">
            <v/>
          </cell>
          <cell r="P8" t="str">
            <v>D</v>
          </cell>
          <cell r="Q8" t="str">
            <v/>
          </cell>
          <cell r="R8" t="str">
            <v/>
          </cell>
          <cell r="S8" t="str">
            <v/>
          </cell>
          <cell r="T8" t="str">
            <v/>
          </cell>
          <cell r="U8" t="str">
            <v/>
          </cell>
          <cell r="V8" t="str">
            <v/>
          </cell>
          <cell r="W8">
            <v>4</v>
          </cell>
          <cell r="X8">
            <v>792</v>
          </cell>
        </row>
        <row r="9">
          <cell r="B9">
            <v>721</v>
          </cell>
          <cell r="C9" t="str">
            <v>城郊一片区</v>
          </cell>
          <cell r="D9" t="str">
            <v>四川太极邛崃市临邛镇洪川小区药店</v>
          </cell>
          <cell r="E9">
            <v>116987</v>
          </cell>
          <cell r="F9" t="str">
            <v>氨糖软骨素维生素D钙片</v>
          </cell>
          <cell r="G9" t="str">
            <v>102g（0.85gx120片）</v>
          </cell>
          <cell r="H9" t="str">
            <v>盒</v>
          </cell>
          <cell r="I9" t="str">
            <v>江苏艾兰得</v>
          </cell>
          <cell r="J9">
            <v>74878</v>
          </cell>
          <cell r="K9">
            <v>30205</v>
          </cell>
          <cell r="L9" t="str">
            <v>其他补充维生素类保健食品</v>
          </cell>
          <cell r="M9" t="str">
            <v>补充维生素类保健食品</v>
          </cell>
          <cell r="N9" t="str">
            <v>保健食品</v>
          </cell>
          <cell r="O9" t="str">
            <v/>
          </cell>
          <cell r="P9" t="str">
            <v>D</v>
          </cell>
          <cell r="Q9" t="str">
            <v/>
          </cell>
          <cell r="R9" t="str">
            <v/>
          </cell>
          <cell r="S9" t="str">
            <v/>
          </cell>
          <cell r="T9" t="str">
            <v/>
          </cell>
          <cell r="U9" t="str">
            <v/>
          </cell>
          <cell r="V9" t="str">
            <v/>
          </cell>
          <cell r="W9">
            <v>4</v>
          </cell>
          <cell r="X9">
            <v>792</v>
          </cell>
        </row>
        <row r="10">
          <cell r="B10">
            <v>573</v>
          </cell>
          <cell r="C10" t="str">
            <v>东南片区</v>
          </cell>
          <cell r="D10" t="str">
            <v>四川太极双流县西航港街道锦华路一段药店</v>
          </cell>
          <cell r="E10">
            <v>116987</v>
          </cell>
          <cell r="F10" t="str">
            <v>氨糖软骨素维生素D钙片</v>
          </cell>
          <cell r="G10" t="str">
            <v>102g（0.85gx120片）</v>
          </cell>
          <cell r="H10" t="str">
            <v>盒</v>
          </cell>
          <cell r="I10" t="str">
            <v>江苏艾兰得</v>
          </cell>
          <cell r="J10">
            <v>74878</v>
          </cell>
          <cell r="K10">
            <v>30205</v>
          </cell>
          <cell r="L10" t="str">
            <v>其他补充维生素类保健食品</v>
          </cell>
          <cell r="M10" t="str">
            <v>补充维生素类保健食品</v>
          </cell>
          <cell r="N10" t="str">
            <v>保健食品</v>
          </cell>
          <cell r="O10" t="str">
            <v/>
          </cell>
          <cell r="P10" t="str">
            <v>D</v>
          </cell>
          <cell r="Q10" t="str">
            <v/>
          </cell>
          <cell r="R10" t="str">
            <v/>
          </cell>
          <cell r="S10" t="str">
            <v/>
          </cell>
          <cell r="T10" t="str">
            <v/>
          </cell>
          <cell r="U10" t="str">
            <v/>
          </cell>
          <cell r="V10" t="str">
            <v/>
          </cell>
          <cell r="W10">
            <v>5</v>
          </cell>
          <cell r="X10">
            <v>594.02</v>
          </cell>
        </row>
        <row r="11">
          <cell r="B11">
            <v>339</v>
          </cell>
          <cell r="C11" t="str">
            <v>西北片区</v>
          </cell>
          <cell r="D11" t="str">
            <v>四川太极沙河源药店</v>
          </cell>
          <cell r="E11">
            <v>116987</v>
          </cell>
          <cell r="F11" t="str">
            <v>氨糖软骨素维生素D钙片</v>
          </cell>
          <cell r="G11" t="str">
            <v>102g（0.85gx120片）</v>
          </cell>
          <cell r="H11" t="str">
            <v>盒</v>
          </cell>
          <cell r="I11" t="str">
            <v>江苏艾兰得</v>
          </cell>
          <cell r="J11">
            <v>74878</v>
          </cell>
          <cell r="K11">
            <v>30205</v>
          </cell>
          <cell r="L11" t="str">
            <v>其他补充维生素类保健食品</v>
          </cell>
          <cell r="M11" t="str">
            <v>补充维生素类保健食品</v>
          </cell>
          <cell r="N11" t="str">
            <v>保健食品</v>
          </cell>
          <cell r="O11" t="str">
            <v/>
          </cell>
          <cell r="P11" t="str">
            <v>D</v>
          </cell>
          <cell r="Q11" t="str">
            <v/>
          </cell>
          <cell r="R11" t="str">
            <v/>
          </cell>
          <cell r="S11" t="str">
            <v/>
          </cell>
          <cell r="T11" t="str">
            <v/>
          </cell>
          <cell r="U11" t="str">
            <v/>
          </cell>
          <cell r="V11" t="str">
            <v/>
          </cell>
          <cell r="W11">
            <v>5</v>
          </cell>
          <cell r="X11">
            <v>594.02</v>
          </cell>
        </row>
        <row r="12">
          <cell r="B12">
            <v>598</v>
          </cell>
          <cell r="C12" t="str">
            <v>东南片区</v>
          </cell>
          <cell r="D12" t="str">
            <v>四川太极锦江区水杉街药店</v>
          </cell>
          <cell r="E12">
            <v>116987</v>
          </cell>
          <cell r="F12" t="str">
            <v>氨糖软骨素维生素D钙片</v>
          </cell>
          <cell r="G12" t="str">
            <v>102g（0.85gx120片）</v>
          </cell>
          <cell r="H12" t="str">
            <v>盒</v>
          </cell>
          <cell r="I12" t="str">
            <v>江苏艾兰得</v>
          </cell>
          <cell r="J12">
            <v>74878</v>
          </cell>
          <cell r="K12">
            <v>30205</v>
          </cell>
          <cell r="L12" t="str">
            <v>其他补充维生素类保健食品</v>
          </cell>
          <cell r="M12" t="str">
            <v>补充维生素类保健食品</v>
          </cell>
          <cell r="N12" t="str">
            <v>保健食品</v>
          </cell>
          <cell r="O12" t="str">
            <v/>
          </cell>
          <cell r="P12" t="str">
            <v>D</v>
          </cell>
          <cell r="Q12" t="str">
            <v/>
          </cell>
          <cell r="R12" t="str">
            <v/>
          </cell>
          <cell r="S12" t="str">
            <v/>
          </cell>
          <cell r="T12" t="str">
            <v/>
          </cell>
          <cell r="U12" t="str">
            <v/>
          </cell>
          <cell r="V12" t="str">
            <v/>
          </cell>
          <cell r="W12">
            <v>4</v>
          </cell>
          <cell r="X12">
            <v>594.01</v>
          </cell>
        </row>
        <row r="13">
          <cell r="B13">
            <v>716</v>
          </cell>
          <cell r="C13" t="str">
            <v>城郊一片区</v>
          </cell>
          <cell r="D13" t="str">
            <v>四川太极大邑县沙渠镇方圆路药店</v>
          </cell>
          <cell r="E13">
            <v>116987</v>
          </cell>
          <cell r="F13" t="str">
            <v>氨糖软骨素维生素D钙片</v>
          </cell>
          <cell r="G13" t="str">
            <v>102g（0.85gx120片）</v>
          </cell>
          <cell r="H13" t="str">
            <v>盒</v>
          </cell>
          <cell r="I13" t="str">
            <v>江苏艾兰得</v>
          </cell>
          <cell r="J13">
            <v>74878</v>
          </cell>
          <cell r="K13">
            <v>30205</v>
          </cell>
          <cell r="L13" t="str">
            <v>其他补充维生素类保健食品</v>
          </cell>
          <cell r="M13" t="str">
            <v>补充维生素类保健食品</v>
          </cell>
          <cell r="N13" t="str">
            <v>保健食品</v>
          </cell>
          <cell r="O13" t="str">
            <v/>
          </cell>
          <cell r="P13" t="str">
            <v>D</v>
          </cell>
          <cell r="Q13" t="str">
            <v/>
          </cell>
          <cell r="R13" t="str">
            <v/>
          </cell>
          <cell r="S13" t="str">
            <v/>
          </cell>
          <cell r="T13" t="str">
            <v/>
          </cell>
          <cell r="U13" t="str">
            <v/>
          </cell>
          <cell r="V13" t="str">
            <v/>
          </cell>
          <cell r="W13">
            <v>3</v>
          </cell>
          <cell r="X13">
            <v>594</v>
          </cell>
        </row>
        <row r="14">
          <cell r="B14">
            <v>377</v>
          </cell>
          <cell r="C14" t="str">
            <v>东南片区</v>
          </cell>
          <cell r="D14" t="str">
            <v>四川太极新园大道药店</v>
          </cell>
          <cell r="E14">
            <v>116987</v>
          </cell>
          <cell r="F14" t="str">
            <v>氨糖软骨素维生素D钙片</v>
          </cell>
          <cell r="G14" t="str">
            <v>102g（0.85gx120片）</v>
          </cell>
          <cell r="H14" t="str">
            <v>盒</v>
          </cell>
          <cell r="I14" t="str">
            <v>江苏艾兰得</v>
          </cell>
          <cell r="J14">
            <v>74878</v>
          </cell>
          <cell r="K14">
            <v>30205</v>
          </cell>
          <cell r="L14" t="str">
            <v>其他补充维生素类保健食品</v>
          </cell>
          <cell r="M14" t="str">
            <v>补充维生素类保健食品</v>
          </cell>
          <cell r="N14" t="str">
            <v>保健食品</v>
          </cell>
          <cell r="O14" t="str">
            <v/>
          </cell>
          <cell r="P14" t="str">
            <v>D</v>
          </cell>
          <cell r="Q14" t="str">
            <v/>
          </cell>
          <cell r="R14" t="str">
            <v/>
          </cell>
          <cell r="S14" t="str">
            <v/>
          </cell>
          <cell r="T14" t="str">
            <v/>
          </cell>
          <cell r="U14" t="str">
            <v/>
          </cell>
          <cell r="V14" t="str">
            <v/>
          </cell>
          <cell r="W14">
            <v>3</v>
          </cell>
          <cell r="X14">
            <v>594</v>
          </cell>
        </row>
        <row r="15">
          <cell r="B15">
            <v>56</v>
          </cell>
          <cell r="C15" t="str">
            <v>城郊二片区</v>
          </cell>
          <cell r="D15" t="str">
            <v>四川太极三江店</v>
          </cell>
          <cell r="E15">
            <v>116987</v>
          </cell>
          <cell r="F15" t="str">
            <v>氨糖软骨素维生素D钙片</v>
          </cell>
          <cell r="G15" t="str">
            <v>102g（0.85gx120片）</v>
          </cell>
          <cell r="H15" t="str">
            <v>盒</v>
          </cell>
          <cell r="I15" t="str">
            <v>江苏艾兰得</v>
          </cell>
          <cell r="J15">
            <v>74878</v>
          </cell>
          <cell r="K15">
            <v>30205</v>
          </cell>
          <cell r="L15" t="str">
            <v>其他补充维生素类保健食品</v>
          </cell>
          <cell r="M15" t="str">
            <v>补充维生素类保健食品</v>
          </cell>
          <cell r="N15" t="str">
            <v>保健食品</v>
          </cell>
          <cell r="O15" t="str">
            <v/>
          </cell>
          <cell r="P15" t="str">
            <v>D</v>
          </cell>
          <cell r="Q15" t="str">
            <v/>
          </cell>
          <cell r="R15" t="str">
            <v/>
          </cell>
          <cell r="S15" t="str">
            <v/>
          </cell>
          <cell r="T15" t="str">
            <v/>
          </cell>
          <cell r="U15" t="str">
            <v/>
          </cell>
          <cell r="V15" t="str">
            <v/>
          </cell>
          <cell r="W15">
            <v>3</v>
          </cell>
          <cell r="X15">
            <v>594</v>
          </cell>
        </row>
        <row r="16">
          <cell r="B16">
            <v>585</v>
          </cell>
          <cell r="C16" t="str">
            <v>西北片区</v>
          </cell>
          <cell r="D16" t="str">
            <v>四川太极成华区羊子山西路药店（兴元华盛）</v>
          </cell>
          <cell r="E16">
            <v>116987</v>
          </cell>
          <cell r="F16" t="str">
            <v>氨糖软骨素维生素D钙片</v>
          </cell>
          <cell r="G16" t="str">
            <v>102g（0.85gx120片）</v>
          </cell>
          <cell r="H16" t="str">
            <v>盒</v>
          </cell>
          <cell r="I16" t="str">
            <v>江苏艾兰得</v>
          </cell>
          <cell r="J16">
            <v>74878</v>
          </cell>
          <cell r="K16">
            <v>30205</v>
          </cell>
          <cell r="L16" t="str">
            <v>其他补充维生素类保健食品</v>
          </cell>
          <cell r="M16" t="str">
            <v>补充维生素类保健食品</v>
          </cell>
          <cell r="N16" t="str">
            <v>保健食品</v>
          </cell>
          <cell r="O16" t="str">
            <v/>
          </cell>
          <cell r="P16" t="str">
            <v>D</v>
          </cell>
          <cell r="Q16" t="str">
            <v/>
          </cell>
          <cell r="R16" t="str">
            <v/>
          </cell>
          <cell r="S16" t="str">
            <v/>
          </cell>
          <cell r="T16" t="str">
            <v/>
          </cell>
          <cell r="U16" t="str">
            <v/>
          </cell>
          <cell r="V16" t="str">
            <v/>
          </cell>
          <cell r="W16">
            <v>4</v>
          </cell>
          <cell r="X16">
            <v>574.21</v>
          </cell>
        </row>
        <row r="17">
          <cell r="B17">
            <v>341</v>
          </cell>
          <cell r="C17" t="str">
            <v>城郊一片区</v>
          </cell>
          <cell r="D17" t="str">
            <v>四川太极邛崃中心药店</v>
          </cell>
          <cell r="E17">
            <v>116987</v>
          </cell>
          <cell r="F17" t="str">
            <v>氨糖软骨素维生素D钙片</v>
          </cell>
          <cell r="G17" t="str">
            <v>102g（0.85gx120片）</v>
          </cell>
          <cell r="H17" t="str">
            <v>盒</v>
          </cell>
          <cell r="I17" t="str">
            <v>江苏艾兰得</v>
          </cell>
          <cell r="J17">
            <v>74878</v>
          </cell>
          <cell r="K17">
            <v>30205</v>
          </cell>
          <cell r="L17" t="str">
            <v>其他补充维生素类保健食品</v>
          </cell>
          <cell r="M17" t="str">
            <v>补充维生素类保健食品</v>
          </cell>
          <cell r="N17" t="str">
            <v>保健食品</v>
          </cell>
          <cell r="O17" t="str">
            <v/>
          </cell>
          <cell r="P17" t="str">
            <v>D</v>
          </cell>
          <cell r="Q17" t="str">
            <v/>
          </cell>
          <cell r="R17" t="str">
            <v/>
          </cell>
          <cell r="S17" t="str">
            <v/>
          </cell>
          <cell r="T17" t="str">
            <v/>
          </cell>
          <cell r="U17" t="str">
            <v/>
          </cell>
          <cell r="V17" t="str">
            <v/>
          </cell>
          <cell r="W17">
            <v>3</v>
          </cell>
          <cell r="X17">
            <v>574</v>
          </cell>
        </row>
        <row r="18">
          <cell r="B18">
            <v>591</v>
          </cell>
          <cell r="C18" t="str">
            <v>城郊一片区</v>
          </cell>
          <cell r="D18" t="str">
            <v>四川太极邛崃市临邛镇长安大道药店</v>
          </cell>
          <cell r="E18">
            <v>116987</v>
          </cell>
          <cell r="F18" t="str">
            <v>氨糖软骨素维生素D钙片</v>
          </cell>
          <cell r="G18" t="str">
            <v>102g（0.85gx120片）</v>
          </cell>
          <cell r="H18" t="str">
            <v>盒</v>
          </cell>
          <cell r="I18" t="str">
            <v>江苏艾兰得</v>
          </cell>
          <cell r="J18">
            <v>74878</v>
          </cell>
          <cell r="K18">
            <v>30205</v>
          </cell>
          <cell r="L18" t="str">
            <v>其他补充维生素类保健食品</v>
          </cell>
          <cell r="M18" t="str">
            <v>补充维生素类保健食品</v>
          </cell>
          <cell r="N18" t="str">
            <v>保健食品</v>
          </cell>
          <cell r="O18" t="str">
            <v/>
          </cell>
          <cell r="P18" t="str">
            <v>D</v>
          </cell>
          <cell r="Q18" t="str">
            <v/>
          </cell>
          <cell r="R18" t="str">
            <v/>
          </cell>
          <cell r="S18" t="str">
            <v/>
          </cell>
          <cell r="T18" t="str">
            <v/>
          </cell>
          <cell r="U18" t="str">
            <v/>
          </cell>
          <cell r="V18" t="str">
            <v/>
          </cell>
          <cell r="W18">
            <v>4</v>
          </cell>
          <cell r="X18">
            <v>564.5</v>
          </cell>
        </row>
        <row r="19">
          <cell r="B19">
            <v>102567</v>
          </cell>
          <cell r="C19" t="str">
            <v>城郊一片区</v>
          </cell>
          <cell r="D19" t="str">
            <v>四川太极新津县五津镇武阳西路药店</v>
          </cell>
          <cell r="E19">
            <v>116987</v>
          </cell>
          <cell r="F19" t="str">
            <v>氨糖软骨素维生素D钙片</v>
          </cell>
          <cell r="G19" t="str">
            <v>102g（0.85gx120片）</v>
          </cell>
          <cell r="H19" t="str">
            <v>盒</v>
          </cell>
          <cell r="I19" t="str">
            <v>江苏艾兰得</v>
          </cell>
          <cell r="J19">
            <v>74878</v>
          </cell>
          <cell r="K19">
            <v>30205</v>
          </cell>
          <cell r="L19" t="str">
            <v>其他补充维生素类保健食品</v>
          </cell>
          <cell r="M19" t="str">
            <v>补充维生素类保健食品</v>
          </cell>
          <cell r="N19" t="str">
            <v>保健食品</v>
          </cell>
          <cell r="O19" t="str">
            <v/>
          </cell>
          <cell r="P19" t="str">
            <v>D</v>
          </cell>
          <cell r="Q19" t="str">
            <v/>
          </cell>
          <cell r="R19" t="str">
            <v/>
          </cell>
          <cell r="S19" t="str">
            <v/>
          </cell>
          <cell r="T19" t="str">
            <v/>
          </cell>
          <cell r="U19" t="str">
            <v/>
          </cell>
          <cell r="V19" t="str">
            <v/>
          </cell>
          <cell r="W19">
            <v>4</v>
          </cell>
          <cell r="X19">
            <v>396.02</v>
          </cell>
        </row>
        <row r="20">
          <cell r="B20">
            <v>102564</v>
          </cell>
          <cell r="C20" t="str">
            <v>城郊一片区</v>
          </cell>
          <cell r="D20" t="str">
            <v>四川太极邛崃市临邛镇翠荫街药店</v>
          </cell>
          <cell r="E20">
            <v>116987</v>
          </cell>
          <cell r="F20" t="str">
            <v>氨糖软骨素维生素D钙片</v>
          </cell>
          <cell r="G20" t="str">
            <v>102g（0.85gx120片）</v>
          </cell>
          <cell r="H20" t="str">
            <v>盒</v>
          </cell>
          <cell r="I20" t="str">
            <v>江苏艾兰得</v>
          </cell>
          <cell r="J20">
            <v>74878</v>
          </cell>
          <cell r="K20">
            <v>30205</v>
          </cell>
          <cell r="L20" t="str">
            <v>其他补充维生素类保健食品</v>
          </cell>
          <cell r="M20" t="str">
            <v>补充维生素类保健食品</v>
          </cell>
          <cell r="N20" t="str">
            <v>保健食品</v>
          </cell>
          <cell r="O20" t="str">
            <v/>
          </cell>
          <cell r="P20" t="str">
            <v>D</v>
          </cell>
          <cell r="Q20" t="str">
            <v/>
          </cell>
          <cell r="R20" t="str">
            <v/>
          </cell>
          <cell r="S20" t="str">
            <v/>
          </cell>
          <cell r="T20" t="str">
            <v/>
          </cell>
          <cell r="U20" t="str">
            <v/>
          </cell>
          <cell r="V20" t="str">
            <v/>
          </cell>
          <cell r="W20">
            <v>4</v>
          </cell>
          <cell r="X20">
            <v>396.02</v>
          </cell>
        </row>
        <row r="21">
          <cell r="B21">
            <v>539</v>
          </cell>
          <cell r="C21" t="str">
            <v>城郊一片区</v>
          </cell>
          <cell r="D21" t="str">
            <v>四川太极大邑县晋原镇子龙路店</v>
          </cell>
          <cell r="E21">
            <v>116987</v>
          </cell>
          <cell r="F21" t="str">
            <v>氨糖软骨素维生素D钙片</v>
          </cell>
          <cell r="G21" t="str">
            <v>102g（0.85gx120片）</v>
          </cell>
          <cell r="H21" t="str">
            <v>盒</v>
          </cell>
          <cell r="I21" t="str">
            <v>江苏艾兰得</v>
          </cell>
          <cell r="J21">
            <v>74878</v>
          </cell>
          <cell r="K21">
            <v>30205</v>
          </cell>
          <cell r="L21" t="str">
            <v>其他补充维生素类保健食品</v>
          </cell>
          <cell r="M21" t="str">
            <v>补充维生素类保健食品</v>
          </cell>
          <cell r="N21" t="str">
            <v>保健食品</v>
          </cell>
          <cell r="O21" t="str">
            <v/>
          </cell>
          <cell r="P21" t="str">
            <v>D</v>
          </cell>
          <cell r="Q21" t="str">
            <v/>
          </cell>
          <cell r="R21" t="str">
            <v/>
          </cell>
          <cell r="S21" t="str">
            <v/>
          </cell>
          <cell r="T21" t="str">
            <v/>
          </cell>
          <cell r="U21" t="str">
            <v/>
          </cell>
          <cell r="V21" t="str">
            <v/>
          </cell>
          <cell r="W21">
            <v>4</v>
          </cell>
          <cell r="X21">
            <v>396.02</v>
          </cell>
        </row>
        <row r="22">
          <cell r="B22">
            <v>385</v>
          </cell>
          <cell r="C22" t="str">
            <v>城郊一片区</v>
          </cell>
          <cell r="D22" t="str">
            <v>四川太极五津西路药店</v>
          </cell>
          <cell r="E22">
            <v>116987</v>
          </cell>
          <cell r="F22" t="str">
            <v>氨糖软骨素维生素D钙片</v>
          </cell>
          <cell r="G22" t="str">
            <v>102g（0.85gx120片）</v>
          </cell>
          <cell r="H22" t="str">
            <v>盒</v>
          </cell>
          <cell r="I22" t="str">
            <v>江苏艾兰得</v>
          </cell>
          <cell r="J22">
            <v>74878</v>
          </cell>
          <cell r="K22">
            <v>30205</v>
          </cell>
          <cell r="L22" t="str">
            <v>其他补充维生素类保健食品</v>
          </cell>
          <cell r="M22" t="str">
            <v>补充维生素类保健食品</v>
          </cell>
          <cell r="N22" t="str">
            <v>保健食品</v>
          </cell>
          <cell r="O22" t="str">
            <v/>
          </cell>
          <cell r="P22" t="str">
            <v>D</v>
          </cell>
          <cell r="Q22" t="str">
            <v/>
          </cell>
          <cell r="R22" t="str">
            <v/>
          </cell>
          <cell r="S22" t="str">
            <v/>
          </cell>
          <cell r="T22" t="str">
            <v/>
          </cell>
          <cell r="U22" t="str">
            <v/>
          </cell>
          <cell r="V22" t="str">
            <v/>
          </cell>
          <cell r="W22">
            <v>4</v>
          </cell>
          <cell r="X22">
            <v>396.02</v>
          </cell>
        </row>
        <row r="23">
          <cell r="B23">
            <v>727</v>
          </cell>
          <cell r="C23" t="str">
            <v>西北片区</v>
          </cell>
          <cell r="D23" t="str">
            <v>四川太极金牛区黄苑东街药店</v>
          </cell>
          <cell r="E23">
            <v>116987</v>
          </cell>
          <cell r="F23" t="str">
            <v>氨糖软骨素维生素D钙片</v>
          </cell>
          <cell r="G23" t="str">
            <v>102g（0.85gx120片）</v>
          </cell>
          <cell r="H23" t="str">
            <v>盒</v>
          </cell>
          <cell r="I23" t="str">
            <v>江苏艾兰得</v>
          </cell>
          <cell r="J23">
            <v>74878</v>
          </cell>
          <cell r="K23">
            <v>30205</v>
          </cell>
          <cell r="L23" t="str">
            <v>其他补充维生素类保健食品</v>
          </cell>
          <cell r="M23" t="str">
            <v>补充维生素类保健食品</v>
          </cell>
          <cell r="N23" t="str">
            <v>保健食品</v>
          </cell>
          <cell r="O23" t="str">
            <v/>
          </cell>
          <cell r="P23" t="str">
            <v>D</v>
          </cell>
          <cell r="Q23" t="str">
            <v/>
          </cell>
          <cell r="R23" t="str">
            <v/>
          </cell>
          <cell r="S23" t="str">
            <v/>
          </cell>
          <cell r="T23" t="str">
            <v/>
          </cell>
          <cell r="U23" t="str">
            <v/>
          </cell>
          <cell r="V23" t="str">
            <v/>
          </cell>
          <cell r="W23">
            <v>3</v>
          </cell>
          <cell r="X23">
            <v>396.01</v>
          </cell>
        </row>
        <row r="24">
          <cell r="B24">
            <v>704</v>
          </cell>
          <cell r="C24" t="str">
            <v>城郊二片区</v>
          </cell>
          <cell r="D24" t="str">
            <v>四川太极都江堰奎光路中段药店</v>
          </cell>
          <cell r="E24">
            <v>116987</v>
          </cell>
          <cell r="F24" t="str">
            <v>氨糖软骨素维生素D钙片</v>
          </cell>
          <cell r="G24" t="str">
            <v>102g（0.85gx120片）</v>
          </cell>
          <cell r="H24" t="str">
            <v>盒</v>
          </cell>
          <cell r="I24" t="str">
            <v>江苏艾兰得</v>
          </cell>
          <cell r="J24">
            <v>74878</v>
          </cell>
          <cell r="K24">
            <v>30205</v>
          </cell>
          <cell r="L24" t="str">
            <v>其他补充维生素类保健食品</v>
          </cell>
          <cell r="M24" t="str">
            <v>补充维生素类保健食品</v>
          </cell>
          <cell r="N24" t="str">
            <v>保健食品</v>
          </cell>
          <cell r="O24" t="str">
            <v/>
          </cell>
          <cell r="P24" t="str">
            <v>D</v>
          </cell>
          <cell r="Q24" t="str">
            <v/>
          </cell>
          <cell r="R24" t="str">
            <v/>
          </cell>
          <cell r="S24" t="str">
            <v/>
          </cell>
          <cell r="T24" t="str">
            <v/>
          </cell>
          <cell r="U24" t="str">
            <v/>
          </cell>
          <cell r="V24" t="str">
            <v/>
          </cell>
          <cell r="W24">
            <v>3</v>
          </cell>
          <cell r="X24">
            <v>396.01</v>
          </cell>
        </row>
        <row r="25">
          <cell r="B25">
            <v>571</v>
          </cell>
          <cell r="C25" t="str">
            <v>东南片区</v>
          </cell>
          <cell r="D25" t="str">
            <v>四川太极高新区民丰大道西段药店</v>
          </cell>
          <cell r="E25">
            <v>116987</v>
          </cell>
          <cell r="F25" t="str">
            <v>氨糖软骨素维生素D钙片</v>
          </cell>
          <cell r="G25" t="str">
            <v>102g（0.85gx120片）</v>
          </cell>
          <cell r="H25" t="str">
            <v>盒</v>
          </cell>
          <cell r="I25" t="str">
            <v>江苏艾兰得</v>
          </cell>
          <cell r="J25">
            <v>74878</v>
          </cell>
          <cell r="K25">
            <v>30205</v>
          </cell>
          <cell r="L25" t="str">
            <v>其他补充维生素类保健食品</v>
          </cell>
          <cell r="M25" t="str">
            <v>补充维生素类保健食品</v>
          </cell>
          <cell r="N25" t="str">
            <v>保健食品</v>
          </cell>
          <cell r="O25" t="str">
            <v/>
          </cell>
          <cell r="P25" t="str">
            <v>D</v>
          </cell>
          <cell r="Q25" t="str">
            <v/>
          </cell>
          <cell r="R25" t="str">
            <v/>
          </cell>
          <cell r="S25" t="str">
            <v/>
          </cell>
          <cell r="T25" t="str">
            <v/>
          </cell>
          <cell r="U25" t="str">
            <v/>
          </cell>
          <cell r="V25" t="str">
            <v/>
          </cell>
          <cell r="W25">
            <v>3</v>
          </cell>
          <cell r="X25">
            <v>396.01</v>
          </cell>
        </row>
        <row r="26">
          <cell r="B26">
            <v>399</v>
          </cell>
          <cell r="C26" t="str">
            <v>东南片区</v>
          </cell>
          <cell r="D26" t="str">
            <v>四川太极高新天久北巷药店</v>
          </cell>
          <cell r="E26">
            <v>116987</v>
          </cell>
          <cell r="F26" t="str">
            <v>氨糖软骨素维生素D钙片</v>
          </cell>
          <cell r="G26" t="str">
            <v>102g（0.85gx120片）</v>
          </cell>
          <cell r="H26" t="str">
            <v>盒</v>
          </cell>
          <cell r="I26" t="str">
            <v>江苏艾兰得</v>
          </cell>
          <cell r="J26">
            <v>74878</v>
          </cell>
          <cell r="K26">
            <v>30205</v>
          </cell>
          <cell r="L26" t="str">
            <v>其他补充维生素类保健食品</v>
          </cell>
          <cell r="M26" t="str">
            <v>补充维生素类保健食品</v>
          </cell>
          <cell r="N26" t="str">
            <v>保健食品</v>
          </cell>
          <cell r="O26" t="str">
            <v/>
          </cell>
          <cell r="P26" t="str">
            <v>D</v>
          </cell>
          <cell r="Q26" t="str">
            <v/>
          </cell>
          <cell r="R26" t="str">
            <v/>
          </cell>
          <cell r="S26" t="str">
            <v/>
          </cell>
          <cell r="T26" t="str">
            <v/>
          </cell>
          <cell r="U26" t="str">
            <v/>
          </cell>
          <cell r="V26" t="str">
            <v/>
          </cell>
          <cell r="W26">
            <v>3</v>
          </cell>
          <cell r="X26">
            <v>396.01</v>
          </cell>
        </row>
        <row r="27">
          <cell r="B27">
            <v>307</v>
          </cell>
          <cell r="C27" t="str">
            <v>旗舰片</v>
          </cell>
          <cell r="D27" t="str">
            <v>四川太极旗舰店</v>
          </cell>
          <cell r="E27">
            <v>116987</v>
          </cell>
          <cell r="F27" t="str">
            <v>氨糖软骨素维生素D钙片</v>
          </cell>
          <cell r="G27" t="str">
            <v>102g（0.85gx120片）</v>
          </cell>
          <cell r="H27" t="str">
            <v>盒</v>
          </cell>
          <cell r="I27" t="str">
            <v>江苏艾兰得</v>
          </cell>
          <cell r="J27">
            <v>74878</v>
          </cell>
          <cell r="K27">
            <v>30205</v>
          </cell>
          <cell r="L27" t="str">
            <v>其他补充维生素类保健食品</v>
          </cell>
          <cell r="M27" t="str">
            <v>补充维生素类保健食品</v>
          </cell>
          <cell r="N27" t="str">
            <v>保健食品</v>
          </cell>
          <cell r="O27" t="str">
            <v/>
          </cell>
          <cell r="P27" t="str">
            <v>D</v>
          </cell>
          <cell r="Q27" t="str">
            <v/>
          </cell>
          <cell r="R27" t="str">
            <v/>
          </cell>
          <cell r="S27" t="str">
            <v/>
          </cell>
          <cell r="T27" t="str">
            <v/>
          </cell>
          <cell r="U27" t="str">
            <v/>
          </cell>
          <cell r="V27" t="str">
            <v/>
          </cell>
          <cell r="W27">
            <v>3</v>
          </cell>
          <cell r="X27">
            <v>396.01</v>
          </cell>
        </row>
        <row r="28">
          <cell r="B28">
            <v>750</v>
          </cell>
          <cell r="C28" t="str">
            <v>东南片区</v>
          </cell>
          <cell r="D28" t="str">
            <v>成都成汉太极大药房有限公司</v>
          </cell>
          <cell r="E28">
            <v>116987</v>
          </cell>
          <cell r="F28" t="str">
            <v>氨糖软骨素维生素D钙片</v>
          </cell>
          <cell r="G28" t="str">
            <v>102g（0.85gx120片）</v>
          </cell>
          <cell r="H28" t="str">
            <v>盒</v>
          </cell>
          <cell r="I28" t="str">
            <v>江苏艾兰得</v>
          </cell>
          <cell r="J28">
            <v>74878</v>
          </cell>
          <cell r="K28">
            <v>30205</v>
          </cell>
          <cell r="L28" t="str">
            <v>其他补充维生素类保健食品</v>
          </cell>
          <cell r="M28" t="str">
            <v>补充维生素类保健食品</v>
          </cell>
          <cell r="N28" t="str">
            <v>保健食品</v>
          </cell>
          <cell r="O28" t="str">
            <v/>
          </cell>
          <cell r="P28" t="str">
            <v>D</v>
          </cell>
          <cell r="Q28" t="str">
            <v/>
          </cell>
          <cell r="R28" t="str">
            <v/>
          </cell>
          <cell r="S28" t="str">
            <v/>
          </cell>
          <cell r="T28" t="str">
            <v/>
          </cell>
          <cell r="U28" t="str">
            <v/>
          </cell>
          <cell r="V28" t="str">
            <v/>
          </cell>
          <cell r="W28">
            <v>2</v>
          </cell>
          <cell r="X28">
            <v>396</v>
          </cell>
        </row>
        <row r="29">
          <cell r="B29">
            <v>740</v>
          </cell>
          <cell r="C29" t="str">
            <v>东南片区</v>
          </cell>
          <cell r="D29" t="str">
            <v>四川太极成华区华康路药店</v>
          </cell>
          <cell r="E29">
            <v>116987</v>
          </cell>
          <cell r="F29" t="str">
            <v>氨糖软骨素维生素D钙片</v>
          </cell>
          <cell r="G29" t="str">
            <v>102g（0.85gx120片）</v>
          </cell>
          <cell r="H29" t="str">
            <v>盒</v>
          </cell>
          <cell r="I29" t="str">
            <v>江苏艾兰得</v>
          </cell>
          <cell r="J29">
            <v>74878</v>
          </cell>
          <cell r="K29">
            <v>30205</v>
          </cell>
          <cell r="L29" t="str">
            <v>其他补充维生素类保健食品</v>
          </cell>
          <cell r="M29" t="str">
            <v>补充维生素类保健食品</v>
          </cell>
          <cell r="N29" t="str">
            <v>保健食品</v>
          </cell>
          <cell r="O29" t="str">
            <v/>
          </cell>
          <cell r="P29" t="str">
            <v>D</v>
          </cell>
          <cell r="Q29" t="str">
            <v/>
          </cell>
          <cell r="R29" t="str">
            <v/>
          </cell>
          <cell r="S29" t="str">
            <v/>
          </cell>
          <cell r="T29" t="str">
            <v/>
          </cell>
          <cell r="U29" t="str">
            <v/>
          </cell>
          <cell r="V29" t="str">
            <v/>
          </cell>
          <cell r="W29">
            <v>2</v>
          </cell>
          <cell r="X29">
            <v>396</v>
          </cell>
        </row>
        <row r="30">
          <cell r="B30">
            <v>712</v>
          </cell>
          <cell r="C30" t="str">
            <v>东南片区</v>
          </cell>
          <cell r="D30" t="str">
            <v>四川太极成华区华泰路药店</v>
          </cell>
          <cell r="E30">
            <v>116987</v>
          </cell>
          <cell r="F30" t="str">
            <v>氨糖软骨素维生素D钙片</v>
          </cell>
          <cell r="G30" t="str">
            <v>102g（0.85gx120片）</v>
          </cell>
          <cell r="H30" t="str">
            <v>盒</v>
          </cell>
          <cell r="I30" t="str">
            <v>江苏艾兰得</v>
          </cell>
          <cell r="J30">
            <v>74878</v>
          </cell>
          <cell r="K30">
            <v>30205</v>
          </cell>
          <cell r="L30" t="str">
            <v>其他补充维生素类保健食品</v>
          </cell>
          <cell r="M30" t="str">
            <v>补充维生素类保健食品</v>
          </cell>
          <cell r="N30" t="str">
            <v>保健食品</v>
          </cell>
          <cell r="O30" t="str">
            <v/>
          </cell>
          <cell r="P30" t="str">
            <v>D</v>
          </cell>
          <cell r="Q30" t="str">
            <v/>
          </cell>
          <cell r="R30" t="str">
            <v/>
          </cell>
          <cell r="S30" t="str">
            <v/>
          </cell>
          <cell r="T30" t="str">
            <v/>
          </cell>
          <cell r="U30" t="str">
            <v/>
          </cell>
          <cell r="V30" t="str">
            <v/>
          </cell>
          <cell r="W30">
            <v>2</v>
          </cell>
          <cell r="X30">
            <v>396</v>
          </cell>
        </row>
        <row r="31">
          <cell r="B31">
            <v>570</v>
          </cell>
          <cell r="C31" t="str">
            <v>西北片区</v>
          </cell>
          <cell r="D31" t="str">
            <v>四川太极青羊区浣花滨河路药店</v>
          </cell>
          <cell r="E31">
            <v>116987</v>
          </cell>
          <cell r="F31" t="str">
            <v>氨糖软骨素维生素D钙片</v>
          </cell>
          <cell r="G31" t="str">
            <v>102g（0.85gx120片）</v>
          </cell>
          <cell r="H31" t="str">
            <v>盒</v>
          </cell>
          <cell r="I31" t="str">
            <v>江苏艾兰得</v>
          </cell>
          <cell r="J31">
            <v>74878</v>
          </cell>
          <cell r="K31">
            <v>30205</v>
          </cell>
          <cell r="L31" t="str">
            <v>其他补充维生素类保健食品</v>
          </cell>
          <cell r="M31" t="str">
            <v>补充维生素类保健食品</v>
          </cell>
          <cell r="N31" t="str">
            <v>保健食品</v>
          </cell>
          <cell r="O31" t="str">
            <v/>
          </cell>
          <cell r="P31" t="str">
            <v>D</v>
          </cell>
          <cell r="Q31" t="str">
            <v/>
          </cell>
          <cell r="R31" t="str">
            <v/>
          </cell>
          <cell r="S31" t="str">
            <v/>
          </cell>
          <cell r="T31" t="str">
            <v/>
          </cell>
          <cell r="U31" t="str">
            <v/>
          </cell>
          <cell r="V31" t="str">
            <v/>
          </cell>
          <cell r="W31">
            <v>2</v>
          </cell>
          <cell r="X31">
            <v>396</v>
          </cell>
        </row>
        <row r="32">
          <cell r="B32">
            <v>546</v>
          </cell>
          <cell r="C32" t="str">
            <v>东南片区</v>
          </cell>
          <cell r="D32" t="str">
            <v>四川太极锦江区榕声路店</v>
          </cell>
          <cell r="E32">
            <v>116987</v>
          </cell>
          <cell r="F32" t="str">
            <v>氨糖软骨素维生素D钙片</v>
          </cell>
          <cell r="G32" t="str">
            <v>102g（0.85gx120片）</v>
          </cell>
          <cell r="H32" t="str">
            <v>盒</v>
          </cell>
          <cell r="I32" t="str">
            <v>江苏艾兰得</v>
          </cell>
          <cell r="J32">
            <v>74878</v>
          </cell>
          <cell r="K32">
            <v>30205</v>
          </cell>
          <cell r="L32" t="str">
            <v>其他补充维生素类保健食品</v>
          </cell>
          <cell r="M32" t="str">
            <v>补充维生素类保健食品</v>
          </cell>
          <cell r="N32" t="str">
            <v>保健食品</v>
          </cell>
          <cell r="O32" t="str">
            <v/>
          </cell>
          <cell r="P32" t="str">
            <v>D</v>
          </cell>
          <cell r="Q32" t="str">
            <v/>
          </cell>
          <cell r="R32" t="str">
            <v/>
          </cell>
          <cell r="S32" t="str">
            <v/>
          </cell>
          <cell r="T32" t="str">
            <v/>
          </cell>
          <cell r="U32" t="str">
            <v/>
          </cell>
          <cell r="V32" t="str">
            <v/>
          </cell>
          <cell r="W32">
            <v>2</v>
          </cell>
          <cell r="X32">
            <v>396</v>
          </cell>
        </row>
        <row r="33">
          <cell r="B33">
            <v>391</v>
          </cell>
          <cell r="C33" t="str">
            <v>城中片区</v>
          </cell>
          <cell r="D33" t="str">
            <v>四川太极金丝街药店</v>
          </cell>
          <cell r="E33">
            <v>116987</v>
          </cell>
          <cell r="F33" t="str">
            <v>氨糖软骨素维生素D钙片</v>
          </cell>
          <cell r="G33" t="str">
            <v>102g（0.85gx120片）</v>
          </cell>
          <cell r="H33" t="str">
            <v>盒</v>
          </cell>
          <cell r="I33" t="str">
            <v>江苏艾兰得</v>
          </cell>
          <cell r="J33">
            <v>74878</v>
          </cell>
          <cell r="K33">
            <v>30205</v>
          </cell>
          <cell r="L33" t="str">
            <v>其他补充维生素类保健食品</v>
          </cell>
          <cell r="M33" t="str">
            <v>补充维生素类保健食品</v>
          </cell>
          <cell r="N33" t="str">
            <v>保健食品</v>
          </cell>
          <cell r="O33" t="str">
            <v/>
          </cell>
          <cell r="P33" t="str">
            <v>D</v>
          </cell>
          <cell r="Q33" t="str">
            <v/>
          </cell>
          <cell r="R33" t="str">
            <v/>
          </cell>
          <cell r="S33" t="str">
            <v/>
          </cell>
          <cell r="T33" t="str">
            <v/>
          </cell>
          <cell r="U33" t="str">
            <v/>
          </cell>
          <cell r="V33" t="str">
            <v/>
          </cell>
          <cell r="W33">
            <v>2</v>
          </cell>
          <cell r="X33">
            <v>396</v>
          </cell>
        </row>
        <row r="34">
          <cell r="B34">
            <v>387</v>
          </cell>
          <cell r="C34" t="str">
            <v>东南片区</v>
          </cell>
          <cell r="D34" t="str">
            <v>四川太极新乐中街药店</v>
          </cell>
          <cell r="E34">
            <v>116987</v>
          </cell>
          <cell r="F34" t="str">
            <v>氨糖软骨素维生素D钙片</v>
          </cell>
          <cell r="G34" t="str">
            <v>102g（0.85gx120片）</v>
          </cell>
          <cell r="H34" t="str">
            <v>盒</v>
          </cell>
          <cell r="I34" t="str">
            <v>江苏艾兰得</v>
          </cell>
          <cell r="J34">
            <v>74878</v>
          </cell>
          <cell r="K34">
            <v>30205</v>
          </cell>
          <cell r="L34" t="str">
            <v>其他补充维生素类保健食品</v>
          </cell>
          <cell r="M34" t="str">
            <v>补充维生素类保健食品</v>
          </cell>
          <cell r="N34" t="str">
            <v>保健食品</v>
          </cell>
          <cell r="O34" t="str">
            <v/>
          </cell>
          <cell r="P34" t="str">
            <v>D</v>
          </cell>
          <cell r="Q34" t="str">
            <v/>
          </cell>
          <cell r="R34" t="str">
            <v/>
          </cell>
          <cell r="S34" t="str">
            <v/>
          </cell>
          <cell r="T34" t="str">
            <v/>
          </cell>
          <cell r="U34" t="str">
            <v/>
          </cell>
          <cell r="V34" t="str">
            <v/>
          </cell>
          <cell r="W34">
            <v>2</v>
          </cell>
          <cell r="X34">
            <v>396</v>
          </cell>
        </row>
        <row r="35">
          <cell r="B35">
            <v>379</v>
          </cell>
          <cell r="C35" t="str">
            <v>西北片区</v>
          </cell>
          <cell r="D35" t="str">
            <v>四川太极土龙路药店</v>
          </cell>
          <cell r="E35">
            <v>116987</v>
          </cell>
          <cell r="F35" t="str">
            <v>氨糖软骨素维生素D钙片</v>
          </cell>
          <cell r="G35" t="str">
            <v>102g（0.85gx120片）</v>
          </cell>
          <cell r="H35" t="str">
            <v>盒</v>
          </cell>
          <cell r="I35" t="str">
            <v>江苏艾兰得</v>
          </cell>
          <cell r="J35">
            <v>74878</v>
          </cell>
          <cell r="K35">
            <v>30205</v>
          </cell>
          <cell r="L35" t="str">
            <v>其他补充维生素类保健食品</v>
          </cell>
          <cell r="M35" t="str">
            <v>补充维生素类保健食品</v>
          </cell>
          <cell r="N35" t="str">
            <v>保健食品</v>
          </cell>
          <cell r="O35" t="str">
            <v/>
          </cell>
          <cell r="P35" t="str">
            <v>D</v>
          </cell>
          <cell r="Q35" t="str">
            <v/>
          </cell>
          <cell r="R35" t="str">
            <v/>
          </cell>
          <cell r="S35" t="str">
            <v/>
          </cell>
          <cell r="T35" t="str">
            <v/>
          </cell>
          <cell r="U35" t="str">
            <v/>
          </cell>
          <cell r="V35" t="str">
            <v/>
          </cell>
          <cell r="W35">
            <v>2</v>
          </cell>
          <cell r="X35">
            <v>396</v>
          </cell>
        </row>
        <row r="36">
          <cell r="B36">
            <v>355</v>
          </cell>
          <cell r="C36" t="str">
            <v>城中片区</v>
          </cell>
          <cell r="D36" t="str">
            <v>四川太极双林路药店</v>
          </cell>
          <cell r="E36">
            <v>116987</v>
          </cell>
          <cell r="F36" t="str">
            <v>氨糖软骨素维生素D钙片</v>
          </cell>
          <cell r="G36" t="str">
            <v>102g（0.85gx120片）</v>
          </cell>
          <cell r="H36" t="str">
            <v>盒</v>
          </cell>
          <cell r="I36" t="str">
            <v>江苏艾兰得</v>
          </cell>
          <cell r="J36">
            <v>74878</v>
          </cell>
          <cell r="K36">
            <v>30205</v>
          </cell>
          <cell r="L36" t="str">
            <v>其他补充维生素类保健食品</v>
          </cell>
          <cell r="M36" t="str">
            <v>补充维生素类保健食品</v>
          </cell>
          <cell r="N36" t="str">
            <v>保健食品</v>
          </cell>
          <cell r="O36" t="str">
            <v/>
          </cell>
          <cell r="P36" t="str">
            <v>D</v>
          </cell>
          <cell r="Q36" t="str">
            <v/>
          </cell>
          <cell r="R36" t="str">
            <v/>
          </cell>
          <cell r="S36" t="str">
            <v/>
          </cell>
          <cell r="T36" t="str">
            <v/>
          </cell>
          <cell r="U36" t="str">
            <v/>
          </cell>
          <cell r="V36" t="str">
            <v/>
          </cell>
          <cell r="W36">
            <v>2</v>
          </cell>
          <cell r="X36">
            <v>396</v>
          </cell>
        </row>
        <row r="37">
          <cell r="B37">
            <v>102935</v>
          </cell>
          <cell r="C37" t="str">
            <v>城中片区</v>
          </cell>
          <cell r="D37" t="str">
            <v>四川太极大药房连锁有限公司青羊区童子街药店</v>
          </cell>
          <cell r="E37">
            <v>116987</v>
          </cell>
          <cell r="F37" t="str">
            <v>氨糖软骨素维生素D钙片</v>
          </cell>
          <cell r="G37" t="str">
            <v>102g（0.85gx120片）</v>
          </cell>
          <cell r="H37" t="str">
            <v>盒</v>
          </cell>
          <cell r="I37" t="str">
            <v>江苏艾兰得</v>
          </cell>
          <cell r="J37">
            <v>74878</v>
          </cell>
          <cell r="K37">
            <v>30205</v>
          </cell>
          <cell r="L37" t="str">
            <v>其他补充维生素类保健食品</v>
          </cell>
          <cell r="M37" t="str">
            <v>补充维生素类保健食品</v>
          </cell>
          <cell r="N37" t="str">
            <v>保健食品</v>
          </cell>
          <cell r="O37" t="str">
            <v/>
          </cell>
          <cell r="P37" t="str">
            <v>D</v>
          </cell>
          <cell r="Q37" t="str">
            <v/>
          </cell>
          <cell r="R37" t="str">
            <v/>
          </cell>
          <cell r="S37" t="str">
            <v/>
          </cell>
          <cell r="T37" t="str">
            <v/>
          </cell>
          <cell r="U37" t="str">
            <v/>
          </cell>
          <cell r="V37" t="str">
            <v/>
          </cell>
          <cell r="W37">
            <v>2</v>
          </cell>
          <cell r="X37">
            <v>366.3</v>
          </cell>
        </row>
        <row r="38">
          <cell r="B38">
            <v>745</v>
          </cell>
          <cell r="C38" t="str">
            <v>西北片区</v>
          </cell>
          <cell r="D38" t="str">
            <v>四川太极金牛区金沙路药店</v>
          </cell>
          <cell r="E38">
            <v>116987</v>
          </cell>
          <cell r="F38" t="str">
            <v>氨糖软骨素维生素D钙片</v>
          </cell>
          <cell r="G38" t="str">
            <v>102g（0.85gx120片）</v>
          </cell>
          <cell r="H38" t="str">
            <v>盒</v>
          </cell>
          <cell r="I38" t="str">
            <v>江苏艾兰得</v>
          </cell>
          <cell r="J38">
            <v>74878</v>
          </cell>
          <cell r="K38">
            <v>30205</v>
          </cell>
          <cell r="L38" t="str">
            <v>其他补充维生素类保健食品</v>
          </cell>
          <cell r="M38" t="str">
            <v>补充维生素类保健食品</v>
          </cell>
          <cell r="N38" t="str">
            <v>保健食品</v>
          </cell>
          <cell r="O38" t="str">
            <v/>
          </cell>
          <cell r="P38" t="str">
            <v>D</v>
          </cell>
          <cell r="Q38" t="str">
            <v/>
          </cell>
          <cell r="R38" t="str">
            <v/>
          </cell>
          <cell r="S38" t="str">
            <v/>
          </cell>
          <cell r="T38" t="str">
            <v/>
          </cell>
          <cell r="U38" t="str">
            <v/>
          </cell>
          <cell r="V38" t="str">
            <v/>
          </cell>
          <cell r="W38">
            <v>2</v>
          </cell>
          <cell r="X38">
            <v>198.01</v>
          </cell>
        </row>
        <row r="39">
          <cell r="B39">
            <v>738</v>
          </cell>
          <cell r="C39" t="str">
            <v>城郊二片区</v>
          </cell>
          <cell r="D39" t="str">
            <v>四川太极都江堰市蒲阳路药店</v>
          </cell>
          <cell r="E39">
            <v>116987</v>
          </cell>
          <cell r="F39" t="str">
            <v>氨糖软骨素维生素D钙片</v>
          </cell>
          <cell r="G39" t="str">
            <v>102g（0.85gx120片）</v>
          </cell>
          <cell r="H39" t="str">
            <v>盒</v>
          </cell>
          <cell r="I39" t="str">
            <v>江苏艾兰得</v>
          </cell>
          <cell r="J39">
            <v>74878</v>
          </cell>
          <cell r="K39">
            <v>30205</v>
          </cell>
          <cell r="L39" t="str">
            <v>其他补充维生素类保健食品</v>
          </cell>
          <cell r="M39" t="str">
            <v>补充维生素类保健食品</v>
          </cell>
          <cell r="N39" t="str">
            <v>保健食品</v>
          </cell>
          <cell r="O39" t="str">
            <v/>
          </cell>
          <cell r="P39" t="str">
            <v>D</v>
          </cell>
          <cell r="Q39" t="str">
            <v/>
          </cell>
          <cell r="R39" t="str">
            <v/>
          </cell>
          <cell r="S39" t="str">
            <v/>
          </cell>
          <cell r="T39" t="str">
            <v/>
          </cell>
          <cell r="U39" t="str">
            <v/>
          </cell>
          <cell r="V39" t="str">
            <v/>
          </cell>
          <cell r="W39">
            <v>2</v>
          </cell>
          <cell r="X39">
            <v>198.01</v>
          </cell>
        </row>
        <row r="40">
          <cell r="B40">
            <v>710</v>
          </cell>
          <cell r="C40" t="str">
            <v>城郊二片区</v>
          </cell>
          <cell r="D40" t="str">
            <v>四川太极都江堰市蒲阳镇堰问道西路药店</v>
          </cell>
          <cell r="E40">
            <v>116987</v>
          </cell>
          <cell r="F40" t="str">
            <v>氨糖软骨素维生素D钙片</v>
          </cell>
          <cell r="G40" t="str">
            <v>102g（0.85gx120片）</v>
          </cell>
          <cell r="H40" t="str">
            <v>盒</v>
          </cell>
          <cell r="I40" t="str">
            <v>江苏艾兰得</v>
          </cell>
          <cell r="J40">
            <v>74878</v>
          </cell>
          <cell r="K40">
            <v>30205</v>
          </cell>
          <cell r="L40" t="str">
            <v>其他补充维生素类保健食品</v>
          </cell>
          <cell r="M40" t="str">
            <v>补充维生素类保健食品</v>
          </cell>
          <cell r="N40" t="str">
            <v>保健食品</v>
          </cell>
          <cell r="O40" t="str">
            <v/>
          </cell>
          <cell r="P40" t="str">
            <v>D</v>
          </cell>
          <cell r="Q40" t="str">
            <v/>
          </cell>
          <cell r="R40" t="str">
            <v/>
          </cell>
          <cell r="S40" t="str">
            <v/>
          </cell>
          <cell r="T40" t="str">
            <v/>
          </cell>
          <cell r="U40" t="str">
            <v/>
          </cell>
          <cell r="V40" t="str">
            <v/>
          </cell>
          <cell r="W40">
            <v>2</v>
          </cell>
          <cell r="X40">
            <v>198.01</v>
          </cell>
        </row>
        <row r="41">
          <cell r="B41">
            <v>594</v>
          </cell>
          <cell r="C41" t="str">
            <v>城郊一片区</v>
          </cell>
          <cell r="D41" t="str">
            <v>四川太极大邑县安仁镇千禧街药店</v>
          </cell>
          <cell r="E41">
            <v>116987</v>
          </cell>
          <cell r="F41" t="str">
            <v>氨糖软骨素维生素D钙片</v>
          </cell>
          <cell r="G41" t="str">
            <v>102g（0.85gx120片）</v>
          </cell>
          <cell r="H41" t="str">
            <v>盒</v>
          </cell>
          <cell r="I41" t="str">
            <v>江苏艾兰得</v>
          </cell>
          <cell r="J41">
            <v>74878</v>
          </cell>
          <cell r="K41">
            <v>30205</v>
          </cell>
          <cell r="L41" t="str">
            <v>其他补充维生素类保健食品</v>
          </cell>
          <cell r="M41" t="str">
            <v>补充维生素类保健食品</v>
          </cell>
          <cell r="N41" t="str">
            <v>保健食品</v>
          </cell>
          <cell r="O41" t="str">
            <v/>
          </cell>
          <cell r="P41" t="str">
            <v>D</v>
          </cell>
          <cell r="Q41" t="str">
            <v/>
          </cell>
          <cell r="R41" t="str">
            <v/>
          </cell>
          <cell r="S41" t="str">
            <v/>
          </cell>
          <cell r="T41" t="str">
            <v/>
          </cell>
          <cell r="U41" t="str">
            <v/>
          </cell>
          <cell r="V41" t="str">
            <v/>
          </cell>
          <cell r="W41">
            <v>2</v>
          </cell>
          <cell r="X41">
            <v>198.01</v>
          </cell>
        </row>
        <row r="42">
          <cell r="B42">
            <v>582</v>
          </cell>
          <cell r="C42" t="str">
            <v>西北片区</v>
          </cell>
          <cell r="D42" t="str">
            <v>四川太极青羊区十二桥药店</v>
          </cell>
          <cell r="E42">
            <v>116987</v>
          </cell>
          <cell r="F42" t="str">
            <v>氨糖软骨素维生素D钙片</v>
          </cell>
          <cell r="G42" t="str">
            <v>102g（0.85gx120片）</v>
          </cell>
          <cell r="H42" t="str">
            <v>盒</v>
          </cell>
          <cell r="I42" t="str">
            <v>江苏艾兰得</v>
          </cell>
          <cell r="J42">
            <v>74878</v>
          </cell>
          <cell r="K42">
            <v>30205</v>
          </cell>
          <cell r="L42" t="str">
            <v>其他补充维生素类保健食品</v>
          </cell>
          <cell r="M42" t="str">
            <v>补充维生素类保健食品</v>
          </cell>
          <cell r="N42" t="str">
            <v>保健食品</v>
          </cell>
          <cell r="O42" t="str">
            <v/>
          </cell>
          <cell r="P42" t="str">
            <v>D</v>
          </cell>
          <cell r="Q42" t="str">
            <v/>
          </cell>
          <cell r="R42" t="str">
            <v/>
          </cell>
          <cell r="S42" t="str">
            <v/>
          </cell>
          <cell r="T42" t="str">
            <v/>
          </cell>
          <cell r="U42" t="str">
            <v/>
          </cell>
          <cell r="V42" t="str">
            <v/>
          </cell>
          <cell r="W42">
            <v>2</v>
          </cell>
          <cell r="X42">
            <v>198.01</v>
          </cell>
        </row>
        <row r="43">
          <cell r="B43">
            <v>103198</v>
          </cell>
          <cell r="C43" t="str">
            <v>西北片区</v>
          </cell>
          <cell r="D43" t="str">
            <v>四川太极大药房连锁有限公司青羊区贝森北路药店</v>
          </cell>
          <cell r="E43">
            <v>116987</v>
          </cell>
          <cell r="F43" t="str">
            <v>氨糖软骨素维生素D钙片</v>
          </cell>
          <cell r="G43" t="str">
            <v>102g（0.85gx120片）</v>
          </cell>
          <cell r="H43" t="str">
            <v>盒</v>
          </cell>
          <cell r="I43" t="str">
            <v>江苏艾兰得</v>
          </cell>
          <cell r="J43">
            <v>74878</v>
          </cell>
          <cell r="K43">
            <v>30205</v>
          </cell>
          <cell r="L43" t="str">
            <v>其他补充维生素类保健食品</v>
          </cell>
          <cell r="M43" t="str">
            <v>补充维生素类保健食品</v>
          </cell>
          <cell r="N43" t="str">
            <v>保健食品</v>
          </cell>
          <cell r="O43" t="str">
            <v/>
          </cell>
          <cell r="P43" t="str">
            <v>D</v>
          </cell>
          <cell r="Q43" t="str">
            <v/>
          </cell>
          <cell r="R43" t="str">
            <v/>
          </cell>
          <cell r="S43" t="str">
            <v/>
          </cell>
          <cell r="T43" t="str">
            <v/>
          </cell>
          <cell r="U43" t="str">
            <v/>
          </cell>
          <cell r="V43" t="str">
            <v/>
          </cell>
          <cell r="W43">
            <v>1</v>
          </cell>
          <cell r="X43">
            <v>198</v>
          </cell>
        </row>
        <row r="44">
          <cell r="B44">
            <v>101453</v>
          </cell>
          <cell r="C44" t="str">
            <v>城郊二片区</v>
          </cell>
          <cell r="D44" t="str">
            <v>四川太极温江区公平街道江安路药店</v>
          </cell>
          <cell r="E44">
            <v>116987</v>
          </cell>
          <cell r="F44" t="str">
            <v>氨糖软骨素维生素D钙片</v>
          </cell>
          <cell r="G44" t="str">
            <v>102g（0.85gx120片）</v>
          </cell>
          <cell r="H44" t="str">
            <v>盒</v>
          </cell>
          <cell r="I44" t="str">
            <v>江苏艾兰得</v>
          </cell>
          <cell r="J44">
            <v>74878</v>
          </cell>
          <cell r="K44">
            <v>30205</v>
          </cell>
          <cell r="L44" t="str">
            <v>其他补充维生素类保健食品</v>
          </cell>
          <cell r="M44" t="str">
            <v>补充维生素类保健食品</v>
          </cell>
          <cell r="N44" t="str">
            <v>保健食品</v>
          </cell>
          <cell r="O44" t="str">
            <v/>
          </cell>
          <cell r="P44" t="str">
            <v>D</v>
          </cell>
          <cell r="Q44" t="str">
            <v/>
          </cell>
          <cell r="R44" t="str">
            <v/>
          </cell>
          <cell r="S44" t="str">
            <v/>
          </cell>
          <cell r="T44" t="str">
            <v/>
          </cell>
          <cell r="U44" t="str">
            <v/>
          </cell>
          <cell r="V44" t="str">
            <v/>
          </cell>
          <cell r="W44">
            <v>1</v>
          </cell>
          <cell r="X44">
            <v>198</v>
          </cell>
        </row>
        <row r="45">
          <cell r="B45">
            <v>747</v>
          </cell>
          <cell r="C45" t="str">
            <v>城中片区</v>
          </cell>
          <cell r="D45" t="str">
            <v>四川太极郫县郫筒镇一环路东南段药店</v>
          </cell>
          <cell r="E45">
            <v>116987</v>
          </cell>
          <cell r="F45" t="str">
            <v>氨糖软骨素维生素D钙片</v>
          </cell>
          <cell r="G45" t="str">
            <v>102g（0.85gx120片）</v>
          </cell>
          <cell r="H45" t="str">
            <v>盒</v>
          </cell>
          <cell r="I45" t="str">
            <v>江苏艾兰得</v>
          </cell>
          <cell r="J45">
            <v>74878</v>
          </cell>
          <cell r="K45">
            <v>30205</v>
          </cell>
          <cell r="L45" t="str">
            <v>其他补充维生素类保健食品</v>
          </cell>
          <cell r="M45" t="str">
            <v>补充维生素类保健食品</v>
          </cell>
          <cell r="N45" t="str">
            <v>保健食品</v>
          </cell>
          <cell r="O45" t="str">
            <v/>
          </cell>
          <cell r="P45" t="str">
            <v>D</v>
          </cell>
          <cell r="Q45" t="str">
            <v/>
          </cell>
          <cell r="R45" t="str">
            <v/>
          </cell>
          <cell r="S45" t="str">
            <v/>
          </cell>
          <cell r="T45" t="str">
            <v/>
          </cell>
          <cell r="U45" t="str">
            <v/>
          </cell>
          <cell r="V45" t="str">
            <v/>
          </cell>
          <cell r="W45">
            <v>1</v>
          </cell>
          <cell r="X45">
            <v>198</v>
          </cell>
        </row>
        <row r="46">
          <cell r="B46">
            <v>746</v>
          </cell>
          <cell r="C46" t="str">
            <v>城郊一片区</v>
          </cell>
          <cell r="D46" t="str">
            <v>四川太极大邑县晋原镇内蒙古大道桃源药店</v>
          </cell>
          <cell r="E46">
            <v>116987</v>
          </cell>
          <cell r="F46" t="str">
            <v>氨糖软骨素维生素D钙片</v>
          </cell>
          <cell r="G46" t="str">
            <v>102g（0.85gx120片）</v>
          </cell>
          <cell r="H46" t="str">
            <v>盒</v>
          </cell>
          <cell r="I46" t="str">
            <v>江苏艾兰得</v>
          </cell>
          <cell r="J46">
            <v>74878</v>
          </cell>
          <cell r="K46">
            <v>30205</v>
          </cell>
          <cell r="L46" t="str">
            <v>其他补充维生素类保健食品</v>
          </cell>
          <cell r="M46" t="str">
            <v>补充维生素类保健食品</v>
          </cell>
          <cell r="N46" t="str">
            <v>保健食品</v>
          </cell>
          <cell r="O46" t="str">
            <v/>
          </cell>
          <cell r="P46" t="str">
            <v>D</v>
          </cell>
          <cell r="Q46" t="str">
            <v/>
          </cell>
          <cell r="R46" t="str">
            <v/>
          </cell>
          <cell r="S46" t="str">
            <v/>
          </cell>
          <cell r="T46" t="str">
            <v/>
          </cell>
          <cell r="U46" t="str">
            <v/>
          </cell>
          <cell r="V46" t="str">
            <v/>
          </cell>
          <cell r="W46">
            <v>1</v>
          </cell>
          <cell r="X46">
            <v>198</v>
          </cell>
        </row>
        <row r="47">
          <cell r="B47">
            <v>743</v>
          </cell>
          <cell r="C47" t="str">
            <v>东南片区</v>
          </cell>
          <cell r="D47" t="str">
            <v>四川太极成华区万宇路药店</v>
          </cell>
          <cell r="E47">
            <v>116987</v>
          </cell>
          <cell r="F47" t="str">
            <v>氨糖软骨素维生素D钙片</v>
          </cell>
          <cell r="G47" t="str">
            <v>102g（0.85gx120片）</v>
          </cell>
          <cell r="H47" t="str">
            <v>盒</v>
          </cell>
          <cell r="I47" t="str">
            <v>江苏艾兰得</v>
          </cell>
          <cell r="J47">
            <v>74878</v>
          </cell>
          <cell r="K47">
            <v>30205</v>
          </cell>
          <cell r="L47" t="str">
            <v>其他补充维生素类保健食品</v>
          </cell>
          <cell r="M47" t="str">
            <v>补充维生素类保健食品</v>
          </cell>
          <cell r="N47" t="str">
            <v>保健食品</v>
          </cell>
          <cell r="O47" t="str">
            <v/>
          </cell>
          <cell r="P47" t="str">
            <v>D</v>
          </cell>
          <cell r="Q47" t="str">
            <v/>
          </cell>
          <cell r="R47" t="str">
            <v/>
          </cell>
          <cell r="S47" t="str">
            <v/>
          </cell>
          <cell r="T47" t="str">
            <v/>
          </cell>
          <cell r="U47" t="str">
            <v/>
          </cell>
          <cell r="V47" t="str">
            <v/>
          </cell>
          <cell r="W47">
            <v>1</v>
          </cell>
          <cell r="X47">
            <v>198</v>
          </cell>
        </row>
        <row r="48">
          <cell r="B48">
            <v>742</v>
          </cell>
          <cell r="C48" t="str">
            <v>城中片区</v>
          </cell>
          <cell r="D48" t="str">
            <v>四川太极锦江区庆云南街药店</v>
          </cell>
          <cell r="E48">
            <v>116987</v>
          </cell>
          <cell r="F48" t="str">
            <v>氨糖软骨素维生素D钙片</v>
          </cell>
          <cell r="G48" t="str">
            <v>102g（0.85gx120片）</v>
          </cell>
          <cell r="H48" t="str">
            <v>盒</v>
          </cell>
          <cell r="I48" t="str">
            <v>江苏艾兰得</v>
          </cell>
          <cell r="J48">
            <v>74878</v>
          </cell>
          <cell r="K48">
            <v>30205</v>
          </cell>
          <cell r="L48" t="str">
            <v>其他补充维生素类保健食品</v>
          </cell>
          <cell r="M48" t="str">
            <v>补充维生素类保健食品</v>
          </cell>
          <cell r="N48" t="str">
            <v>保健食品</v>
          </cell>
          <cell r="O48" t="str">
            <v/>
          </cell>
          <cell r="P48" t="str">
            <v>D</v>
          </cell>
          <cell r="Q48" t="str">
            <v/>
          </cell>
          <cell r="R48" t="str">
            <v/>
          </cell>
          <cell r="S48" t="str">
            <v/>
          </cell>
          <cell r="T48" t="str">
            <v/>
          </cell>
          <cell r="U48" t="str">
            <v/>
          </cell>
          <cell r="V48" t="str">
            <v/>
          </cell>
          <cell r="W48">
            <v>1</v>
          </cell>
          <cell r="X48">
            <v>198</v>
          </cell>
        </row>
        <row r="49">
          <cell r="B49">
            <v>733</v>
          </cell>
          <cell r="C49" t="str">
            <v>东南片区</v>
          </cell>
          <cell r="D49" t="str">
            <v>四川太极双流区东升街道三强西路药店</v>
          </cell>
          <cell r="E49">
            <v>116987</v>
          </cell>
          <cell r="F49" t="str">
            <v>氨糖软骨素维生素D钙片</v>
          </cell>
          <cell r="G49" t="str">
            <v>102g（0.85gx120片）</v>
          </cell>
          <cell r="H49" t="str">
            <v>盒</v>
          </cell>
          <cell r="I49" t="str">
            <v>江苏艾兰得</v>
          </cell>
          <cell r="J49">
            <v>74878</v>
          </cell>
          <cell r="K49">
            <v>30205</v>
          </cell>
          <cell r="L49" t="str">
            <v>其他补充维生素类保健食品</v>
          </cell>
          <cell r="M49" t="str">
            <v>补充维生素类保健食品</v>
          </cell>
          <cell r="N49" t="str">
            <v>保健食品</v>
          </cell>
          <cell r="O49" t="str">
            <v/>
          </cell>
          <cell r="P49" t="str">
            <v>D</v>
          </cell>
          <cell r="Q49" t="str">
            <v/>
          </cell>
          <cell r="R49" t="str">
            <v/>
          </cell>
          <cell r="S49" t="str">
            <v/>
          </cell>
          <cell r="T49" t="str">
            <v/>
          </cell>
          <cell r="U49" t="str">
            <v/>
          </cell>
          <cell r="V49" t="str">
            <v/>
          </cell>
          <cell r="W49">
            <v>1</v>
          </cell>
          <cell r="X49">
            <v>198</v>
          </cell>
        </row>
        <row r="50">
          <cell r="B50">
            <v>730</v>
          </cell>
          <cell r="C50" t="str">
            <v>西北片区</v>
          </cell>
          <cell r="D50" t="str">
            <v>四川太极新都区新繁镇繁江北路药店</v>
          </cell>
          <cell r="E50">
            <v>116987</v>
          </cell>
          <cell r="F50" t="str">
            <v>氨糖软骨素维生素D钙片</v>
          </cell>
          <cell r="G50" t="str">
            <v>102g（0.85gx120片）</v>
          </cell>
          <cell r="H50" t="str">
            <v>盒</v>
          </cell>
          <cell r="I50" t="str">
            <v>江苏艾兰得</v>
          </cell>
          <cell r="J50">
            <v>74878</v>
          </cell>
          <cell r="K50">
            <v>30205</v>
          </cell>
          <cell r="L50" t="str">
            <v>其他补充维生素类保健食品</v>
          </cell>
          <cell r="M50" t="str">
            <v>补充维生素类保健食品</v>
          </cell>
          <cell r="N50" t="str">
            <v>保健食品</v>
          </cell>
          <cell r="O50" t="str">
            <v/>
          </cell>
          <cell r="P50" t="str">
            <v>D</v>
          </cell>
          <cell r="Q50" t="str">
            <v/>
          </cell>
          <cell r="R50" t="str">
            <v/>
          </cell>
          <cell r="S50" t="str">
            <v/>
          </cell>
          <cell r="T50" t="str">
            <v/>
          </cell>
          <cell r="U50" t="str">
            <v/>
          </cell>
          <cell r="V50" t="str">
            <v/>
          </cell>
          <cell r="W50">
            <v>1</v>
          </cell>
          <cell r="X50">
            <v>198</v>
          </cell>
        </row>
        <row r="51">
          <cell r="B51">
            <v>726</v>
          </cell>
          <cell r="C51" t="str">
            <v>西北片区</v>
          </cell>
          <cell r="D51" t="str">
            <v>四川太极金牛区交大路第三药店</v>
          </cell>
          <cell r="E51">
            <v>116987</v>
          </cell>
          <cell r="F51" t="str">
            <v>氨糖软骨素维生素D钙片</v>
          </cell>
          <cell r="G51" t="str">
            <v>102g（0.85gx120片）</v>
          </cell>
          <cell r="H51" t="str">
            <v>盒</v>
          </cell>
          <cell r="I51" t="str">
            <v>江苏艾兰得</v>
          </cell>
          <cell r="J51">
            <v>74878</v>
          </cell>
          <cell r="K51">
            <v>30205</v>
          </cell>
          <cell r="L51" t="str">
            <v>其他补充维生素类保健食品</v>
          </cell>
          <cell r="M51" t="str">
            <v>补充维生素类保健食品</v>
          </cell>
          <cell r="N51" t="str">
            <v>保健食品</v>
          </cell>
          <cell r="O51" t="str">
            <v/>
          </cell>
          <cell r="P51" t="str">
            <v>D</v>
          </cell>
          <cell r="Q51" t="str">
            <v/>
          </cell>
          <cell r="R51" t="str">
            <v/>
          </cell>
          <cell r="S51" t="str">
            <v/>
          </cell>
          <cell r="T51" t="str">
            <v/>
          </cell>
          <cell r="U51" t="str">
            <v/>
          </cell>
          <cell r="V51" t="str">
            <v/>
          </cell>
          <cell r="W51">
            <v>1</v>
          </cell>
          <cell r="X51">
            <v>198</v>
          </cell>
        </row>
        <row r="52">
          <cell r="B52">
            <v>724</v>
          </cell>
          <cell r="C52" t="str">
            <v>东南片区</v>
          </cell>
          <cell r="D52" t="str">
            <v>四川太极锦江区观音桥街药店</v>
          </cell>
          <cell r="E52">
            <v>116987</v>
          </cell>
          <cell r="F52" t="str">
            <v>氨糖软骨素维生素D钙片</v>
          </cell>
          <cell r="G52" t="str">
            <v>102g（0.85gx120片）</v>
          </cell>
          <cell r="H52" t="str">
            <v>盒</v>
          </cell>
          <cell r="I52" t="str">
            <v>江苏艾兰得</v>
          </cell>
          <cell r="J52">
            <v>74878</v>
          </cell>
          <cell r="K52">
            <v>30205</v>
          </cell>
          <cell r="L52" t="str">
            <v>其他补充维生素类保健食品</v>
          </cell>
          <cell r="M52" t="str">
            <v>补充维生素类保健食品</v>
          </cell>
          <cell r="N52" t="str">
            <v>保健食品</v>
          </cell>
          <cell r="O52" t="str">
            <v/>
          </cell>
          <cell r="P52" t="str">
            <v>D</v>
          </cell>
          <cell r="Q52" t="str">
            <v/>
          </cell>
          <cell r="R52" t="str">
            <v/>
          </cell>
          <cell r="S52" t="str">
            <v/>
          </cell>
          <cell r="T52" t="str">
            <v/>
          </cell>
          <cell r="U52" t="str">
            <v/>
          </cell>
          <cell r="V52" t="str">
            <v/>
          </cell>
          <cell r="W52">
            <v>1</v>
          </cell>
          <cell r="X52">
            <v>198</v>
          </cell>
        </row>
        <row r="53">
          <cell r="B53">
            <v>706</v>
          </cell>
          <cell r="C53" t="str">
            <v>城郊二片区</v>
          </cell>
          <cell r="D53" t="str">
            <v>四川太极都江堰幸福镇翔凤路药店</v>
          </cell>
          <cell r="E53">
            <v>116987</v>
          </cell>
          <cell r="F53" t="str">
            <v>氨糖软骨素维生素D钙片</v>
          </cell>
          <cell r="G53" t="str">
            <v>102g（0.85gx120片）</v>
          </cell>
          <cell r="H53" t="str">
            <v>盒</v>
          </cell>
          <cell r="I53" t="str">
            <v>江苏艾兰得</v>
          </cell>
          <cell r="J53">
            <v>74878</v>
          </cell>
          <cell r="K53">
            <v>30205</v>
          </cell>
          <cell r="L53" t="str">
            <v>其他补充维生素类保健食品</v>
          </cell>
          <cell r="M53" t="str">
            <v>补充维生素类保健食品</v>
          </cell>
          <cell r="N53" t="str">
            <v>保健食品</v>
          </cell>
          <cell r="O53" t="str">
            <v/>
          </cell>
          <cell r="P53" t="str">
            <v>D</v>
          </cell>
          <cell r="Q53" t="str">
            <v/>
          </cell>
          <cell r="R53" t="str">
            <v/>
          </cell>
          <cell r="S53" t="str">
            <v/>
          </cell>
          <cell r="T53" t="str">
            <v/>
          </cell>
          <cell r="U53" t="str">
            <v/>
          </cell>
          <cell r="V53" t="str">
            <v/>
          </cell>
          <cell r="W53">
            <v>1</v>
          </cell>
          <cell r="X53">
            <v>198</v>
          </cell>
        </row>
        <row r="54">
          <cell r="B54">
            <v>517</v>
          </cell>
          <cell r="C54" t="str">
            <v>城中片区</v>
          </cell>
          <cell r="D54" t="str">
            <v>四川太极青羊区北东街店</v>
          </cell>
          <cell r="E54">
            <v>116987</v>
          </cell>
          <cell r="F54" t="str">
            <v>氨糖软骨素维生素D钙片</v>
          </cell>
          <cell r="G54" t="str">
            <v>102g（0.85gx120片）</v>
          </cell>
          <cell r="H54" t="str">
            <v>盒</v>
          </cell>
          <cell r="I54" t="str">
            <v>江苏艾兰得</v>
          </cell>
          <cell r="J54">
            <v>74878</v>
          </cell>
          <cell r="K54">
            <v>30205</v>
          </cell>
          <cell r="L54" t="str">
            <v>其他补充维生素类保健食品</v>
          </cell>
          <cell r="M54" t="str">
            <v>补充维生素类保健食品</v>
          </cell>
          <cell r="N54" t="str">
            <v>保健食品</v>
          </cell>
          <cell r="O54" t="str">
            <v/>
          </cell>
          <cell r="P54" t="str">
            <v>D</v>
          </cell>
          <cell r="Q54" t="str">
            <v/>
          </cell>
          <cell r="R54" t="str">
            <v/>
          </cell>
          <cell r="S54" t="str">
            <v/>
          </cell>
          <cell r="T54" t="str">
            <v/>
          </cell>
          <cell r="U54" t="str">
            <v/>
          </cell>
          <cell r="V54" t="str">
            <v/>
          </cell>
          <cell r="W54">
            <v>1</v>
          </cell>
          <cell r="X54">
            <v>198</v>
          </cell>
        </row>
        <row r="55">
          <cell r="B55">
            <v>373</v>
          </cell>
          <cell r="C55" t="str">
            <v>城中片区</v>
          </cell>
          <cell r="D55" t="str">
            <v>四川太极通盈街药店</v>
          </cell>
          <cell r="E55">
            <v>116987</v>
          </cell>
          <cell r="F55" t="str">
            <v>氨糖软骨素维生素D钙片</v>
          </cell>
          <cell r="G55" t="str">
            <v>102g（0.85gx120片）</v>
          </cell>
          <cell r="H55" t="str">
            <v>盒</v>
          </cell>
          <cell r="I55" t="str">
            <v>江苏艾兰得</v>
          </cell>
          <cell r="J55">
            <v>74878</v>
          </cell>
          <cell r="K55">
            <v>30205</v>
          </cell>
          <cell r="L55" t="str">
            <v>其他补充维生素类保健食品</v>
          </cell>
          <cell r="M55" t="str">
            <v>补充维生素类保健食品</v>
          </cell>
          <cell r="N55" t="str">
            <v>保健食品</v>
          </cell>
          <cell r="O55" t="str">
            <v/>
          </cell>
          <cell r="P55" t="str">
            <v>D</v>
          </cell>
          <cell r="Q55" t="str">
            <v/>
          </cell>
          <cell r="R55" t="str">
            <v/>
          </cell>
          <cell r="S55" t="str">
            <v/>
          </cell>
          <cell r="T55" t="str">
            <v/>
          </cell>
          <cell r="U55" t="str">
            <v/>
          </cell>
          <cell r="V55" t="str">
            <v/>
          </cell>
          <cell r="W55">
            <v>1</v>
          </cell>
          <cell r="X55">
            <v>198</v>
          </cell>
        </row>
        <row r="56">
          <cell r="B56">
            <v>343</v>
          </cell>
          <cell r="C56" t="str">
            <v>西北片区</v>
          </cell>
          <cell r="D56" t="str">
            <v>四川太极光华药店</v>
          </cell>
          <cell r="E56">
            <v>116987</v>
          </cell>
          <cell r="F56" t="str">
            <v>氨糖软骨素维生素D钙片</v>
          </cell>
          <cell r="G56" t="str">
            <v>102g（0.85gx120片）</v>
          </cell>
          <cell r="H56" t="str">
            <v>盒</v>
          </cell>
          <cell r="I56" t="str">
            <v>江苏艾兰得</v>
          </cell>
          <cell r="J56">
            <v>74878</v>
          </cell>
          <cell r="K56">
            <v>30205</v>
          </cell>
          <cell r="L56" t="str">
            <v>其他补充维生素类保健食品</v>
          </cell>
          <cell r="M56" t="str">
            <v>补充维生素类保健食品</v>
          </cell>
          <cell r="N56" t="str">
            <v>保健食品</v>
          </cell>
          <cell r="O56" t="str">
            <v/>
          </cell>
          <cell r="P56" t="str">
            <v>D</v>
          </cell>
          <cell r="Q56" t="str">
            <v/>
          </cell>
          <cell r="R56" t="str">
            <v/>
          </cell>
          <cell r="S56" t="str">
            <v/>
          </cell>
          <cell r="T56" t="str">
            <v/>
          </cell>
          <cell r="U56" t="str">
            <v/>
          </cell>
          <cell r="V56" t="str">
            <v/>
          </cell>
          <cell r="W56">
            <v>1</v>
          </cell>
          <cell r="X56">
            <v>198</v>
          </cell>
        </row>
        <row r="57">
          <cell r="B57">
            <v>717</v>
          </cell>
          <cell r="C57" t="str">
            <v>城郊一片区</v>
          </cell>
          <cell r="D57" t="str">
            <v>四川太极大邑县晋原镇通达东路五段药店</v>
          </cell>
          <cell r="E57">
            <v>116987</v>
          </cell>
          <cell r="F57" t="str">
            <v>氨糖软骨素维生素D钙片</v>
          </cell>
          <cell r="G57" t="str">
            <v>102g（0.85gx120片）</v>
          </cell>
          <cell r="H57" t="str">
            <v>盒</v>
          </cell>
          <cell r="I57" t="str">
            <v>江苏艾兰得</v>
          </cell>
          <cell r="J57">
            <v>74878</v>
          </cell>
          <cell r="K57">
            <v>30205</v>
          </cell>
          <cell r="L57" t="str">
            <v>其他补充维生素类保健食品</v>
          </cell>
          <cell r="M57" t="str">
            <v>补充维生素类保健食品</v>
          </cell>
          <cell r="N57" t="str">
            <v>保健食品</v>
          </cell>
          <cell r="O57" t="str">
            <v/>
          </cell>
          <cell r="P57" t="str">
            <v>D</v>
          </cell>
          <cell r="Q57" t="str">
            <v/>
          </cell>
          <cell r="R57" t="str">
            <v/>
          </cell>
          <cell r="S57" t="str">
            <v/>
          </cell>
          <cell r="T57" t="str">
            <v/>
          </cell>
          <cell r="U57" t="str">
            <v/>
          </cell>
          <cell r="V57" t="str">
            <v/>
          </cell>
          <cell r="W57">
            <v>1</v>
          </cell>
          <cell r="X57">
            <v>193.66</v>
          </cell>
        </row>
        <row r="58">
          <cell r="B58">
            <v>572</v>
          </cell>
          <cell r="C58" t="str">
            <v>城中片区</v>
          </cell>
          <cell r="D58" t="str">
            <v>四川太极郫县郫筒镇东大街药店</v>
          </cell>
          <cell r="E58">
            <v>116987</v>
          </cell>
          <cell r="F58" t="str">
            <v>氨糖软骨素维生素D钙片</v>
          </cell>
          <cell r="G58" t="str">
            <v>102g（0.85gx120片）</v>
          </cell>
          <cell r="H58" t="str">
            <v>盒</v>
          </cell>
          <cell r="I58" t="str">
            <v>江苏艾兰得</v>
          </cell>
          <cell r="J58">
            <v>74878</v>
          </cell>
          <cell r="K58">
            <v>30205</v>
          </cell>
          <cell r="L58" t="str">
            <v>其他补充维生素类保健食品</v>
          </cell>
          <cell r="M58" t="str">
            <v>补充维生素类保健食品</v>
          </cell>
          <cell r="N58" t="str">
            <v>保健食品</v>
          </cell>
          <cell r="O58" t="str">
            <v/>
          </cell>
          <cell r="P58" t="str">
            <v>D</v>
          </cell>
          <cell r="Q58" t="str">
            <v/>
          </cell>
          <cell r="R58" t="str">
            <v/>
          </cell>
          <cell r="S58" t="str">
            <v/>
          </cell>
          <cell r="T58" t="str">
            <v/>
          </cell>
          <cell r="U58" t="str">
            <v/>
          </cell>
          <cell r="V58" t="str">
            <v/>
          </cell>
          <cell r="W58">
            <v>1</v>
          </cell>
          <cell r="X58">
            <v>188</v>
          </cell>
        </row>
        <row r="59">
          <cell r="B59">
            <v>311</v>
          </cell>
          <cell r="C59" t="str">
            <v>西北片区</v>
          </cell>
          <cell r="D59" t="str">
            <v>四川太极西部店</v>
          </cell>
          <cell r="E59">
            <v>116987</v>
          </cell>
          <cell r="F59" t="str">
            <v>氨糖软骨素维生素D钙片</v>
          </cell>
          <cell r="G59" t="str">
            <v>102g（0.85gx120片）</v>
          </cell>
          <cell r="H59" t="str">
            <v>盒</v>
          </cell>
          <cell r="I59" t="str">
            <v>江苏艾兰得</v>
          </cell>
          <cell r="J59">
            <v>74878</v>
          </cell>
          <cell r="K59">
            <v>30205</v>
          </cell>
          <cell r="L59" t="str">
            <v>其他补充维生素类保健食品</v>
          </cell>
          <cell r="M59" t="str">
            <v>补充维生素类保健食品</v>
          </cell>
          <cell r="N59" t="str">
            <v>保健食品</v>
          </cell>
          <cell r="O59" t="str">
            <v/>
          </cell>
          <cell r="P59" t="str">
            <v>D</v>
          </cell>
          <cell r="Q59" t="str">
            <v/>
          </cell>
          <cell r="R59" t="str">
            <v/>
          </cell>
          <cell r="S59" t="str">
            <v/>
          </cell>
          <cell r="T59" t="str">
            <v/>
          </cell>
          <cell r="U59" t="str">
            <v/>
          </cell>
          <cell r="V59" t="str">
            <v/>
          </cell>
          <cell r="W59">
            <v>1</v>
          </cell>
          <cell r="X59">
            <v>178.2</v>
          </cell>
        </row>
      </sheetData>
      <sheetData sheetId="2">
        <row r="1">
          <cell r="B1" t="str">
            <v>门店ID</v>
          </cell>
          <cell r="C1" t="str">
            <v>片区</v>
          </cell>
          <cell r="D1" t="str">
            <v>门店名称</v>
          </cell>
          <cell r="E1" t="str">
            <v>货品ID</v>
          </cell>
          <cell r="F1" t="str">
            <v>货品名</v>
          </cell>
          <cell r="G1" t="str">
            <v>规格</v>
          </cell>
          <cell r="H1" t="str">
            <v>单位</v>
          </cell>
          <cell r="I1" t="str">
            <v>产地</v>
          </cell>
          <cell r="J1" t="str">
            <v>厂家ID</v>
          </cell>
          <cell r="K1" t="str">
            <v>小类ID</v>
          </cell>
          <cell r="L1" t="str">
            <v>小类名</v>
          </cell>
          <cell r="M1" t="str">
            <v>中类名</v>
          </cell>
          <cell r="N1" t="str">
            <v>大类名</v>
          </cell>
          <cell r="O1" t="str">
            <v>集团标志</v>
          </cell>
          <cell r="P1" t="str">
            <v>TABC标志</v>
          </cell>
          <cell r="Q1" t="str">
            <v>价格带标识id</v>
          </cell>
          <cell r="R1" t="str">
            <v>价格带标识</v>
          </cell>
          <cell r="S1" t="str">
            <v>竞销品标识id</v>
          </cell>
          <cell r="T1" t="str">
            <v>竞销品标识</v>
          </cell>
          <cell r="U1" t="str">
            <v>重点品种标识</v>
          </cell>
          <cell r="V1" t="str">
            <v>促销标识</v>
          </cell>
          <cell r="W1" t="str">
            <v>数量</v>
          </cell>
          <cell r="X1" t="str">
            <v>收入</v>
          </cell>
        </row>
        <row r="2">
          <cell r="B2">
            <v>307</v>
          </cell>
          <cell r="C2" t="str">
            <v>旗舰片</v>
          </cell>
          <cell r="D2" t="str">
            <v>四川太极旗舰店</v>
          </cell>
          <cell r="E2">
            <v>162305</v>
          </cell>
          <cell r="F2" t="str">
            <v>氨糖软骨素钙片</v>
          </cell>
          <cell r="G2" t="str">
            <v>180片</v>
          </cell>
          <cell r="H2" t="str">
            <v>盒</v>
          </cell>
          <cell r="I2" t="str">
            <v>汤臣倍健</v>
          </cell>
          <cell r="J2">
            <v>25051</v>
          </cell>
          <cell r="K2">
            <v>30801</v>
          </cell>
          <cell r="L2" t="str">
            <v>改善骨质疏松类保健食品</v>
          </cell>
          <cell r="M2" t="str">
            <v>改善骨质疏松类保健食品</v>
          </cell>
          <cell r="N2" t="str">
            <v>保健食品</v>
          </cell>
          <cell r="O2" t="str">
            <v/>
          </cell>
          <cell r="P2" t="str">
            <v>B</v>
          </cell>
          <cell r="Q2" t="str">
            <v/>
          </cell>
          <cell r="R2" t="str">
            <v/>
          </cell>
          <cell r="S2" t="str">
            <v/>
          </cell>
          <cell r="T2" t="str">
            <v/>
          </cell>
          <cell r="U2" t="str">
            <v/>
          </cell>
          <cell r="V2" t="str">
            <v/>
          </cell>
          <cell r="W2">
            <v>141</v>
          </cell>
          <cell r="X2">
            <v>37810.6</v>
          </cell>
        </row>
        <row r="3">
          <cell r="B3">
            <v>329</v>
          </cell>
          <cell r="C3" t="str">
            <v>城郊二片区</v>
          </cell>
          <cell r="D3" t="str">
            <v>四川太极温江店</v>
          </cell>
          <cell r="E3">
            <v>162305</v>
          </cell>
          <cell r="F3" t="str">
            <v>氨糖软骨素钙片</v>
          </cell>
          <cell r="G3" t="str">
            <v>180片</v>
          </cell>
          <cell r="H3" t="str">
            <v>盒</v>
          </cell>
          <cell r="I3" t="str">
            <v>汤臣倍健</v>
          </cell>
          <cell r="J3">
            <v>25051</v>
          </cell>
          <cell r="K3">
            <v>30801</v>
          </cell>
          <cell r="L3" t="str">
            <v>改善骨质疏松类保健食品</v>
          </cell>
          <cell r="M3" t="str">
            <v>改善骨质疏松类保健食品</v>
          </cell>
          <cell r="N3" t="str">
            <v>保健食品</v>
          </cell>
          <cell r="O3" t="str">
            <v/>
          </cell>
          <cell r="P3" t="str">
            <v>B</v>
          </cell>
          <cell r="Q3" t="str">
            <v/>
          </cell>
          <cell r="R3" t="str">
            <v/>
          </cell>
          <cell r="S3" t="str">
            <v/>
          </cell>
          <cell r="T3" t="str">
            <v/>
          </cell>
          <cell r="U3" t="str">
            <v/>
          </cell>
          <cell r="V3" t="str">
            <v/>
          </cell>
          <cell r="W3">
            <v>25</v>
          </cell>
          <cell r="X3">
            <v>7567.01</v>
          </cell>
        </row>
        <row r="4">
          <cell r="B4">
            <v>750</v>
          </cell>
          <cell r="C4" t="str">
            <v>东南片区</v>
          </cell>
          <cell r="D4" t="str">
            <v>成都成汉太极大药房有限公司</v>
          </cell>
          <cell r="E4">
            <v>162305</v>
          </cell>
          <cell r="F4" t="str">
            <v>氨糖软骨素钙片</v>
          </cell>
          <cell r="G4" t="str">
            <v>180片</v>
          </cell>
          <cell r="H4" t="str">
            <v>盒</v>
          </cell>
          <cell r="I4" t="str">
            <v>汤臣倍健</v>
          </cell>
          <cell r="J4">
            <v>25051</v>
          </cell>
          <cell r="K4">
            <v>30801</v>
          </cell>
          <cell r="L4" t="str">
            <v>改善骨质疏松类保健食品</v>
          </cell>
          <cell r="M4" t="str">
            <v>改善骨质疏松类保健食品</v>
          </cell>
          <cell r="N4" t="str">
            <v>保健食品</v>
          </cell>
          <cell r="O4" t="str">
            <v/>
          </cell>
          <cell r="P4" t="str">
            <v>B</v>
          </cell>
          <cell r="Q4" t="str">
            <v/>
          </cell>
          <cell r="R4" t="str">
            <v/>
          </cell>
          <cell r="S4" t="str">
            <v/>
          </cell>
          <cell r="T4" t="str">
            <v/>
          </cell>
          <cell r="U4" t="str">
            <v/>
          </cell>
          <cell r="V4" t="str">
            <v/>
          </cell>
          <cell r="W4">
            <v>23</v>
          </cell>
          <cell r="X4">
            <v>6437.83</v>
          </cell>
        </row>
        <row r="5">
          <cell r="B5">
            <v>585</v>
          </cell>
          <cell r="C5" t="str">
            <v>西北片区</v>
          </cell>
          <cell r="D5" t="str">
            <v>四川太极成华区羊子山西路药店（兴元华盛）</v>
          </cell>
          <cell r="E5">
            <v>162305</v>
          </cell>
          <cell r="F5" t="str">
            <v>氨糖软骨素钙片</v>
          </cell>
          <cell r="G5" t="str">
            <v>180片</v>
          </cell>
          <cell r="H5" t="str">
            <v>盒</v>
          </cell>
          <cell r="I5" t="str">
            <v>汤臣倍健</v>
          </cell>
          <cell r="J5">
            <v>25051</v>
          </cell>
          <cell r="K5">
            <v>30801</v>
          </cell>
          <cell r="L5" t="str">
            <v>改善骨质疏松类保健食品</v>
          </cell>
          <cell r="M5" t="str">
            <v>改善骨质疏松类保健食品</v>
          </cell>
          <cell r="N5" t="str">
            <v>保健食品</v>
          </cell>
          <cell r="O5" t="str">
            <v/>
          </cell>
          <cell r="P5" t="str">
            <v>B</v>
          </cell>
          <cell r="Q5" t="str">
            <v/>
          </cell>
          <cell r="R5" t="str">
            <v/>
          </cell>
          <cell r="S5" t="str">
            <v/>
          </cell>
          <cell r="T5" t="str">
            <v/>
          </cell>
          <cell r="U5" t="str">
            <v/>
          </cell>
          <cell r="V5" t="str">
            <v/>
          </cell>
          <cell r="W5">
            <v>22</v>
          </cell>
          <cell r="X5">
            <v>6208</v>
          </cell>
        </row>
        <row r="6">
          <cell r="B6">
            <v>571</v>
          </cell>
          <cell r="C6" t="str">
            <v>东南片区</v>
          </cell>
          <cell r="D6" t="str">
            <v>四川太极高新区民丰大道西段药店</v>
          </cell>
          <cell r="E6">
            <v>162305</v>
          </cell>
          <cell r="F6" t="str">
            <v>氨糖软骨素钙片</v>
          </cell>
          <cell r="G6" t="str">
            <v>180片</v>
          </cell>
          <cell r="H6" t="str">
            <v>盒</v>
          </cell>
          <cell r="I6" t="str">
            <v>汤臣倍健</v>
          </cell>
          <cell r="J6">
            <v>25051</v>
          </cell>
          <cell r="K6">
            <v>30801</v>
          </cell>
          <cell r="L6" t="str">
            <v>改善骨质疏松类保健食品</v>
          </cell>
          <cell r="M6" t="str">
            <v>改善骨质疏松类保健食品</v>
          </cell>
          <cell r="N6" t="str">
            <v>保健食品</v>
          </cell>
          <cell r="O6" t="str">
            <v/>
          </cell>
          <cell r="P6" t="str">
            <v>B</v>
          </cell>
          <cell r="Q6" t="str">
            <v/>
          </cell>
          <cell r="R6" t="str">
            <v/>
          </cell>
          <cell r="S6" t="str">
            <v/>
          </cell>
          <cell r="T6" t="str">
            <v/>
          </cell>
          <cell r="U6" t="str">
            <v/>
          </cell>
          <cell r="V6" t="str">
            <v/>
          </cell>
          <cell r="W6">
            <v>21</v>
          </cell>
          <cell r="X6">
            <v>5723.01</v>
          </cell>
        </row>
        <row r="7">
          <cell r="B7">
            <v>343</v>
          </cell>
          <cell r="C7" t="str">
            <v>西北片区</v>
          </cell>
          <cell r="D7" t="str">
            <v>四川太极光华药店</v>
          </cell>
          <cell r="E7">
            <v>162305</v>
          </cell>
          <cell r="F7" t="str">
            <v>氨糖软骨素钙片</v>
          </cell>
          <cell r="G7" t="str">
            <v>180片</v>
          </cell>
          <cell r="H7" t="str">
            <v>盒</v>
          </cell>
          <cell r="I7" t="str">
            <v>汤臣倍健</v>
          </cell>
          <cell r="J7">
            <v>25051</v>
          </cell>
          <cell r="K7">
            <v>30801</v>
          </cell>
          <cell r="L7" t="str">
            <v>改善骨质疏松类保健食品</v>
          </cell>
          <cell r="M7" t="str">
            <v>改善骨质疏松类保健食品</v>
          </cell>
          <cell r="N7" t="str">
            <v>保健食品</v>
          </cell>
          <cell r="O7" t="str">
            <v/>
          </cell>
          <cell r="P7" t="str">
            <v>B</v>
          </cell>
          <cell r="Q7" t="str">
            <v/>
          </cell>
          <cell r="R7" t="str">
            <v/>
          </cell>
          <cell r="S7" t="str">
            <v/>
          </cell>
          <cell r="T7" t="str">
            <v/>
          </cell>
          <cell r="U7" t="str">
            <v/>
          </cell>
          <cell r="V7" t="str">
            <v/>
          </cell>
          <cell r="W7">
            <v>22</v>
          </cell>
          <cell r="X7">
            <v>5694.8</v>
          </cell>
        </row>
        <row r="8">
          <cell r="B8">
            <v>341</v>
          </cell>
          <cell r="C8" t="str">
            <v>城郊一片区</v>
          </cell>
          <cell r="D8" t="str">
            <v>四川太极邛崃中心药店</v>
          </cell>
          <cell r="E8">
            <v>162305</v>
          </cell>
          <cell r="F8" t="str">
            <v>氨糖软骨素钙片</v>
          </cell>
          <cell r="G8" t="str">
            <v>180片</v>
          </cell>
          <cell r="H8" t="str">
            <v>盒</v>
          </cell>
          <cell r="I8" t="str">
            <v>汤臣倍健</v>
          </cell>
          <cell r="J8">
            <v>25051</v>
          </cell>
          <cell r="K8">
            <v>30801</v>
          </cell>
          <cell r="L8" t="str">
            <v>改善骨质疏松类保健食品</v>
          </cell>
          <cell r="M8" t="str">
            <v>改善骨质疏松类保健食品</v>
          </cell>
          <cell r="N8" t="str">
            <v>保健食品</v>
          </cell>
          <cell r="O8" t="str">
            <v/>
          </cell>
          <cell r="P8" t="str">
            <v>B</v>
          </cell>
          <cell r="Q8" t="str">
            <v/>
          </cell>
          <cell r="R8" t="str">
            <v/>
          </cell>
          <cell r="S8" t="str">
            <v/>
          </cell>
          <cell r="T8" t="str">
            <v/>
          </cell>
          <cell r="U8" t="str">
            <v/>
          </cell>
          <cell r="V8" t="str">
            <v/>
          </cell>
          <cell r="W8">
            <v>20</v>
          </cell>
          <cell r="X8">
            <v>5647.64</v>
          </cell>
        </row>
        <row r="9">
          <cell r="B9">
            <v>578</v>
          </cell>
          <cell r="C9" t="str">
            <v>城中片区</v>
          </cell>
          <cell r="D9" t="str">
            <v>四川太极成华区华油路药店</v>
          </cell>
          <cell r="E9">
            <v>162305</v>
          </cell>
          <cell r="F9" t="str">
            <v>氨糖软骨素钙片</v>
          </cell>
          <cell r="G9" t="str">
            <v>180片</v>
          </cell>
          <cell r="H9" t="str">
            <v>盒</v>
          </cell>
          <cell r="I9" t="str">
            <v>汤臣倍健</v>
          </cell>
          <cell r="J9">
            <v>25051</v>
          </cell>
          <cell r="K9">
            <v>30801</v>
          </cell>
          <cell r="L9" t="str">
            <v>改善骨质疏松类保健食品</v>
          </cell>
          <cell r="M9" t="str">
            <v>改善骨质疏松类保健食品</v>
          </cell>
          <cell r="N9" t="str">
            <v>保健食品</v>
          </cell>
          <cell r="O9" t="str">
            <v/>
          </cell>
          <cell r="P9" t="str">
            <v>B</v>
          </cell>
          <cell r="Q9" t="str">
            <v/>
          </cell>
          <cell r="R9" t="str">
            <v/>
          </cell>
          <cell r="S9" t="str">
            <v/>
          </cell>
          <cell r="T9" t="str">
            <v/>
          </cell>
          <cell r="U9" t="str">
            <v/>
          </cell>
          <cell r="V9" t="str">
            <v/>
          </cell>
          <cell r="W9">
            <v>18</v>
          </cell>
          <cell r="X9">
            <v>5420.44</v>
          </cell>
        </row>
        <row r="10">
          <cell r="B10">
            <v>365</v>
          </cell>
          <cell r="C10" t="str">
            <v>西北片区</v>
          </cell>
          <cell r="D10" t="str">
            <v>四川太极光华村街药店</v>
          </cell>
          <cell r="E10">
            <v>162305</v>
          </cell>
          <cell r="F10" t="str">
            <v>氨糖软骨素钙片</v>
          </cell>
          <cell r="G10" t="str">
            <v>180片</v>
          </cell>
          <cell r="H10" t="str">
            <v>盒</v>
          </cell>
          <cell r="I10" t="str">
            <v>汤臣倍健</v>
          </cell>
          <cell r="J10">
            <v>25051</v>
          </cell>
          <cell r="K10">
            <v>30801</v>
          </cell>
          <cell r="L10" t="str">
            <v>改善骨质疏松类保健食品</v>
          </cell>
          <cell r="M10" t="str">
            <v>改善骨质疏松类保健食品</v>
          </cell>
          <cell r="N10" t="str">
            <v>保健食品</v>
          </cell>
          <cell r="O10" t="str">
            <v/>
          </cell>
          <cell r="P10" t="str">
            <v>B</v>
          </cell>
          <cell r="Q10" t="str">
            <v/>
          </cell>
          <cell r="R10" t="str">
            <v/>
          </cell>
          <cell r="S10" t="str">
            <v/>
          </cell>
          <cell r="T10" t="str">
            <v/>
          </cell>
          <cell r="U10" t="str">
            <v/>
          </cell>
          <cell r="V10" t="str">
            <v/>
          </cell>
          <cell r="W10">
            <v>20</v>
          </cell>
          <cell r="X10">
            <v>5341.79</v>
          </cell>
        </row>
        <row r="11">
          <cell r="B11">
            <v>582</v>
          </cell>
          <cell r="C11" t="str">
            <v>西北片区</v>
          </cell>
          <cell r="D11" t="str">
            <v>四川太极青羊区十二桥药店</v>
          </cell>
          <cell r="E11">
            <v>162305</v>
          </cell>
          <cell r="F11" t="str">
            <v>氨糖软骨素钙片</v>
          </cell>
          <cell r="G11" t="str">
            <v>180片</v>
          </cell>
          <cell r="H11" t="str">
            <v>盒</v>
          </cell>
          <cell r="I11" t="str">
            <v>汤臣倍健</v>
          </cell>
          <cell r="J11">
            <v>25051</v>
          </cell>
          <cell r="K11">
            <v>30801</v>
          </cell>
          <cell r="L11" t="str">
            <v>改善骨质疏松类保健食品</v>
          </cell>
          <cell r="M11" t="str">
            <v>改善骨质疏松类保健食品</v>
          </cell>
          <cell r="N11" t="str">
            <v>保健食品</v>
          </cell>
          <cell r="O11" t="str">
            <v/>
          </cell>
          <cell r="P11" t="str">
            <v>B</v>
          </cell>
          <cell r="Q11" t="str">
            <v/>
          </cell>
          <cell r="R11" t="str">
            <v/>
          </cell>
          <cell r="S11" t="str">
            <v/>
          </cell>
          <cell r="T11" t="str">
            <v/>
          </cell>
          <cell r="U11" t="str">
            <v/>
          </cell>
          <cell r="V11" t="str">
            <v/>
          </cell>
          <cell r="W11">
            <v>17</v>
          </cell>
          <cell r="X11">
            <v>4888.8</v>
          </cell>
        </row>
        <row r="12">
          <cell r="B12">
            <v>549</v>
          </cell>
          <cell r="C12" t="str">
            <v>城郊一片区</v>
          </cell>
          <cell r="D12" t="str">
            <v>四川太极大邑县晋源镇东壕沟段药店</v>
          </cell>
          <cell r="E12">
            <v>162305</v>
          </cell>
          <cell r="F12" t="str">
            <v>氨糖软骨素钙片</v>
          </cell>
          <cell r="G12" t="str">
            <v>180片</v>
          </cell>
          <cell r="H12" t="str">
            <v>盒</v>
          </cell>
          <cell r="I12" t="str">
            <v>汤臣倍健</v>
          </cell>
          <cell r="J12">
            <v>25051</v>
          </cell>
          <cell r="K12">
            <v>30801</v>
          </cell>
          <cell r="L12" t="str">
            <v>改善骨质疏松类保健食品</v>
          </cell>
          <cell r="M12" t="str">
            <v>改善骨质疏松类保健食品</v>
          </cell>
          <cell r="N12" t="str">
            <v>保健食品</v>
          </cell>
          <cell r="O12" t="str">
            <v/>
          </cell>
          <cell r="P12" t="str">
            <v>B</v>
          </cell>
          <cell r="Q12" t="str">
            <v/>
          </cell>
          <cell r="R12" t="str">
            <v/>
          </cell>
          <cell r="S12" t="str">
            <v/>
          </cell>
          <cell r="T12" t="str">
            <v/>
          </cell>
          <cell r="U12" t="str">
            <v/>
          </cell>
          <cell r="V12" t="str">
            <v/>
          </cell>
          <cell r="W12">
            <v>18</v>
          </cell>
          <cell r="X12">
            <v>4864.36</v>
          </cell>
        </row>
        <row r="13">
          <cell r="B13">
            <v>718</v>
          </cell>
          <cell r="C13" t="str">
            <v>城中片区</v>
          </cell>
          <cell r="D13" t="str">
            <v>四川太极龙泉驿区龙泉街道驿生路药店</v>
          </cell>
          <cell r="E13">
            <v>162305</v>
          </cell>
          <cell r="F13" t="str">
            <v>氨糖软骨素钙片</v>
          </cell>
          <cell r="G13" t="str">
            <v>180片</v>
          </cell>
          <cell r="H13" t="str">
            <v>盒</v>
          </cell>
          <cell r="I13" t="str">
            <v>汤臣倍健</v>
          </cell>
          <cell r="J13">
            <v>25051</v>
          </cell>
          <cell r="K13">
            <v>30801</v>
          </cell>
          <cell r="L13" t="str">
            <v>改善骨质疏松类保健食品</v>
          </cell>
          <cell r="M13" t="str">
            <v>改善骨质疏松类保健食品</v>
          </cell>
          <cell r="N13" t="str">
            <v>保健食品</v>
          </cell>
          <cell r="O13" t="str">
            <v/>
          </cell>
          <cell r="P13" t="str">
            <v>B</v>
          </cell>
          <cell r="Q13" t="str">
            <v/>
          </cell>
          <cell r="R13" t="str">
            <v/>
          </cell>
          <cell r="S13" t="str">
            <v/>
          </cell>
          <cell r="T13" t="str">
            <v/>
          </cell>
          <cell r="U13" t="str">
            <v/>
          </cell>
          <cell r="V13" t="str">
            <v/>
          </cell>
          <cell r="W13">
            <v>18</v>
          </cell>
          <cell r="X13">
            <v>4559</v>
          </cell>
        </row>
        <row r="14">
          <cell r="B14">
            <v>399</v>
          </cell>
          <cell r="C14" t="str">
            <v>东南片区</v>
          </cell>
          <cell r="D14" t="str">
            <v>四川太极高新天久北巷药店</v>
          </cell>
          <cell r="E14">
            <v>162305</v>
          </cell>
          <cell r="F14" t="str">
            <v>氨糖软骨素钙片</v>
          </cell>
          <cell r="G14" t="str">
            <v>180片</v>
          </cell>
          <cell r="H14" t="str">
            <v>盒</v>
          </cell>
          <cell r="I14" t="str">
            <v>汤臣倍健</v>
          </cell>
          <cell r="J14">
            <v>25051</v>
          </cell>
          <cell r="K14">
            <v>30801</v>
          </cell>
          <cell r="L14" t="str">
            <v>改善骨质疏松类保健食品</v>
          </cell>
          <cell r="M14" t="str">
            <v>改善骨质疏松类保健食品</v>
          </cell>
          <cell r="N14" t="str">
            <v>保健食品</v>
          </cell>
          <cell r="O14" t="str">
            <v/>
          </cell>
          <cell r="P14" t="str">
            <v>B</v>
          </cell>
          <cell r="Q14" t="str">
            <v/>
          </cell>
          <cell r="R14" t="str">
            <v/>
          </cell>
          <cell r="S14" t="str">
            <v/>
          </cell>
          <cell r="T14" t="str">
            <v/>
          </cell>
          <cell r="U14" t="str">
            <v/>
          </cell>
          <cell r="V14" t="str">
            <v/>
          </cell>
          <cell r="W14">
            <v>16</v>
          </cell>
          <cell r="X14">
            <v>4480.34</v>
          </cell>
        </row>
        <row r="15">
          <cell r="B15">
            <v>707</v>
          </cell>
          <cell r="C15" t="str">
            <v>东南片区</v>
          </cell>
          <cell r="D15" t="str">
            <v>四川太极成华区万科路药店</v>
          </cell>
          <cell r="E15">
            <v>162305</v>
          </cell>
          <cell r="F15" t="str">
            <v>氨糖软骨素钙片</v>
          </cell>
          <cell r="G15" t="str">
            <v>180片</v>
          </cell>
          <cell r="H15" t="str">
            <v>盒</v>
          </cell>
          <cell r="I15" t="str">
            <v>汤臣倍健</v>
          </cell>
          <cell r="J15">
            <v>25051</v>
          </cell>
          <cell r="K15">
            <v>30801</v>
          </cell>
          <cell r="L15" t="str">
            <v>改善骨质疏松类保健食品</v>
          </cell>
          <cell r="M15" t="str">
            <v>改善骨质疏松类保健食品</v>
          </cell>
          <cell r="N15" t="str">
            <v>保健食品</v>
          </cell>
          <cell r="O15" t="str">
            <v/>
          </cell>
          <cell r="P15" t="str">
            <v>B</v>
          </cell>
          <cell r="Q15" t="str">
            <v/>
          </cell>
          <cell r="R15" t="str">
            <v/>
          </cell>
          <cell r="S15" t="str">
            <v/>
          </cell>
          <cell r="T15" t="str">
            <v/>
          </cell>
          <cell r="U15" t="str">
            <v/>
          </cell>
          <cell r="V15" t="str">
            <v/>
          </cell>
          <cell r="W15">
            <v>16</v>
          </cell>
          <cell r="X15">
            <v>4268</v>
          </cell>
        </row>
        <row r="16">
          <cell r="B16">
            <v>598</v>
          </cell>
          <cell r="C16" t="str">
            <v>东南片区</v>
          </cell>
          <cell r="D16" t="str">
            <v>四川太极锦江区水杉街药店</v>
          </cell>
          <cell r="E16">
            <v>162305</v>
          </cell>
          <cell r="F16" t="str">
            <v>氨糖软骨素钙片</v>
          </cell>
          <cell r="G16" t="str">
            <v>180片</v>
          </cell>
          <cell r="H16" t="str">
            <v>盒</v>
          </cell>
          <cell r="I16" t="str">
            <v>汤臣倍健</v>
          </cell>
          <cell r="J16">
            <v>25051</v>
          </cell>
          <cell r="K16">
            <v>30801</v>
          </cell>
          <cell r="L16" t="str">
            <v>改善骨质疏松类保健食品</v>
          </cell>
          <cell r="M16" t="str">
            <v>改善骨质疏松类保健食品</v>
          </cell>
          <cell r="N16" t="str">
            <v>保健食品</v>
          </cell>
          <cell r="O16" t="str">
            <v/>
          </cell>
          <cell r="P16" t="str">
            <v>B</v>
          </cell>
          <cell r="Q16" t="str">
            <v/>
          </cell>
          <cell r="R16" t="str">
            <v/>
          </cell>
          <cell r="S16" t="str">
            <v/>
          </cell>
          <cell r="T16" t="str">
            <v/>
          </cell>
          <cell r="U16" t="str">
            <v/>
          </cell>
          <cell r="V16" t="str">
            <v/>
          </cell>
          <cell r="W16">
            <v>14</v>
          </cell>
          <cell r="X16">
            <v>4112.8</v>
          </cell>
        </row>
        <row r="17">
          <cell r="B17">
            <v>347</v>
          </cell>
          <cell r="C17" t="str">
            <v>西北片区</v>
          </cell>
          <cell r="D17" t="str">
            <v>四川太极清江东路2药店</v>
          </cell>
          <cell r="E17">
            <v>162305</v>
          </cell>
          <cell r="F17" t="str">
            <v>氨糖软骨素钙片</v>
          </cell>
          <cell r="G17" t="str">
            <v>180片</v>
          </cell>
          <cell r="H17" t="str">
            <v>盒</v>
          </cell>
          <cell r="I17" t="str">
            <v>汤臣倍健</v>
          </cell>
          <cell r="J17">
            <v>25051</v>
          </cell>
          <cell r="K17">
            <v>30801</v>
          </cell>
          <cell r="L17" t="str">
            <v>改善骨质疏松类保健食品</v>
          </cell>
          <cell r="M17" t="str">
            <v>改善骨质疏松类保健食品</v>
          </cell>
          <cell r="N17" t="str">
            <v>保健食品</v>
          </cell>
          <cell r="O17" t="str">
            <v/>
          </cell>
          <cell r="P17" t="str">
            <v>B</v>
          </cell>
          <cell r="Q17" t="str">
            <v/>
          </cell>
          <cell r="R17" t="str">
            <v/>
          </cell>
          <cell r="S17" t="str">
            <v/>
          </cell>
          <cell r="T17" t="str">
            <v/>
          </cell>
          <cell r="U17" t="str">
            <v/>
          </cell>
          <cell r="V17" t="str">
            <v/>
          </cell>
          <cell r="W17">
            <v>14</v>
          </cell>
          <cell r="X17">
            <v>4015.8</v>
          </cell>
        </row>
        <row r="18">
          <cell r="B18">
            <v>712</v>
          </cell>
          <cell r="C18" t="str">
            <v>东南片区</v>
          </cell>
          <cell r="D18" t="str">
            <v>四川太极成华区华泰路药店</v>
          </cell>
          <cell r="E18">
            <v>162305</v>
          </cell>
          <cell r="F18" t="str">
            <v>氨糖软骨素钙片</v>
          </cell>
          <cell r="G18" t="str">
            <v>180片</v>
          </cell>
          <cell r="H18" t="str">
            <v>盒</v>
          </cell>
          <cell r="I18" t="str">
            <v>汤臣倍健</v>
          </cell>
          <cell r="J18">
            <v>25051</v>
          </cell>
          <cell r="K18">
            <v>30801</v>
          </cell>
          <cell r="L18" t="str">
            <v>改善骨质疏松类保健食品</v>
          </cell>
          <cell r="M18" t="str">
            <v>改善骨质疏松类保健食品</v>
          </cell>
          <cell r="N18" t="str">
            <v>保健食品</v>
          </cell>
          <cell r="O18" t="str">
            <v/>
          </cell>
          <cell r="P18" t="str">
            <v>B</v>
          </cell>
          <cell r="Q18" t="str">
            <v/>
          </cell>
          <cell r="R18" t="str">
            <v/>
          </cell>
          <cell r="S18" t="str">
            <v/>
          </cell>
          <cell r="T18" t="str">
            <v/>
          </cell>
          <cell r="U18" t="str">
            <v/>
          </cell>
          <cell r="V18" t="str">
            <v/>
          </cell>
          <cell r="W18">
            <v>12</v>
          </cell>
          <cell r="X18">
            <v>3875</v>
          </cell>
        </row>
        <row r="19">
          <cell r="B19">
            <v>572</v>
          </cell>
          <cell r="C19" t="str">
            <v>城中片区</v>
          </cell>
          <cell r="D19" t="str">
            <v>四川太极郫县郫筒镇东大街药店</v>
          </cell>
          <cell r="E19">
            <v>162305</v>
          </cell>
          <cell r="F19" t="str">
            <v>氨糖软骨素钙片</v>
          </cell>
          <cell r="G19" t="str">
            <v>180片</v>
          </cell>
          <cell r="H19" t="str">
            <v>盒</v>
          </cell>
          <cell r="I19" t="str">
            <v>汤臣倍健</v>
          </cell>
          <cell r="J19">
            <v>25051</v>
          </cell>
          <cell r="K19">
            <v>30801</v>
          </cell>
          <cell r="L19" t="str">
            <v>改善骨质疏松类保健食品</v>
          </cell>
          <cell r="M19" t="str">
            <v>改善骨质疏松类保健食品</v>
          </cell>
          <cell r="N19" t="str">
            <v>保健食品</v>
          </cell>
          <cell r="O19" t="str">
            <v/>
          </cell>
          <cell r="P19" t="str">
            <v>B</v>
          </cell>
          <cell r="Q19" t="str">
            <v/>
          </cell>
          <cell r="R19" t="str">
            <v/>
          </cell>
          <cell r="S19" t="str">
            <v/>
          </cell>
          <cell r="T19" t="str">
            <v/>
          </cell>
          <cell r="U19" t="str">
            <v/>
          </cell>
          <cell r="V19" t="str">
            <v/>
          </cell>
          <cell r="W19">
            <v>14</v>
          </cell>
          <cell r="X19">
            <v>3777.34</v>
          </cell>
        </row>
        <row r="20">
          <cell r="B20">
            <v>514</v>
          </cell>
          <cell r="C20" t="str">
            <v>城郊一片区</v>
          </cell>
          <cell r="D20" t="str">
            <v>四川太极新津邓双镇岷江店</v>
          </cell>
          <cell r="E20">
            <v>162305</v>
          </cell>
          <cell r="F20" t="str">
            <v>氨糖软骨素钙片</v>
          </cell>
          <cell r="G20" t="str">
            <v>180片</v>
          </cell>
          <cell r="H20" t="str">
            <v>盒</v>
          </cell>
          <cell r="I20" t="str">
            <v>汤臣倍健</v>
          </cell>
          <cell r="J20">
            <v>25051</v>
          </cell>
          <cell r="K20">
            <v>30801</v>
          </cell>
          <cell r="L20" t="str">
            <v>改善骨质疏松类保健食品</v>
          </cell>
          <cell r="M20" t="str">
            <v>改善骨质疏松类保健食品</v>
          </cell>
          <cell r="N20" t="str">
            <v>保健食品</v>
          </cell>
          <cell r="O20" t="str">
            <v/>
          </cell>
          <cell r="P20" t="str">
            <v>B</v>
          </cell>
          <cell r="Q20" t="str">
            <v/>
          </cell>
          <cell r="R20" t="str">
            <v/>
          </cell>
          <cell r="S20" t="str">
            <v/>
          </cell>
          <cell r="T20" t="str">
            <v/>
          </cell>
          <cell r="U20" t="str">
            <v/>
          </cell>
          <cell r="V20" t="str">
            <v/>
          </cell>
          <cell r="W20">
            <v>13</v>
          </cell>
          <cell r="X20">
            <v>3771.8</v>
          </cell>
        </row>
        <row r="21">
          <cell r="B21">
            <v>745</v>
          </cell>
          <cell r="C21" t="str">
            <v>西北片区</v>
          </cell>
          <cell r="D21" t="str">
            <v>四川太极金牛区金沙路药店</v>
          </cell>
          <cell r="E21">
            <v>162305</v>
          </cell>
          <cell r="F21" t="str">
            <v>氨糖软骨素钙片</v>
          </cell>
          <cell r="G21" t="str">
            <v>180片</v>
          </cell>
          <cell r="H21" t="str">
            <v>盒</v>
          </cell>
          <cell r="I21" t="str">
            <v>汤臣倍健</v>
          </cell>
          <cell r="J21">
            <v>25051</v>
          </cell>
          <cell r="K21">
            <v>30801</v>
          </cell>
          <cell r="L21" t="str">
            <v>改善骨质疏松类保健食品</v>
          </cell>
          <cell r="M21" t="str">
            <v>改善骨质疏松类保健食品</v>
          </cell>
          <cell r="N21" t="str">
            <v>保健食品</v>
          </cell>
          <cell r="O21" t="str">
            <v/>
          </cell>
          <cell r="P21" t="str">
            <v>B</v>
          </cell>
          <cell r="Q21" t="str">
            <v/>
          </cell>
          <cell r="R21" t="str">
            <v/>
          </cell>
          <cell r="S21" t="str">
            <v/>
          </cell>
          <cell r="T21" t="str">
            <v/>
          </cell>
          <cell r="U21" t="str">
            <v/>
          </cell>
          <cell r="V21" t="str">
            <v/>
          </cell>
          <cell r="W21">
            <v>14</v>
          </cell>
          <cell r="X21">
            <v>3763.62</v>
          </cell>
        </row>
        <row r="22">
          <cell r="B22">
            <v>546</v>
          </cell>
          <cell r="C22" t="str">
            <v>东南片区</v>
          </cell>
          <cell r="D22" t="str">
            <v>四川太极锦江区榕声路店</v>
          </cell>
          <cell r="E22">
            <v>162305</v>
          </cell>
          <cell r="F22" t="str">
            <v>氨糖软骨素钙片</v>
          </cell>
          <cell r="G22" t="str">
            <v>180片</v>
          </cell>
          <cell r="H22" t="str">
            <v>盒</v>
          </cell>
          <cell r="I22" t="str">
            <v>汤臣倍健</v>
          </cell>
          <cell r="J22">
            <v>25051</v>
          </cell>
          <cell r="K22">
            <v>30801</v>
          </cell>
          <cell r="L22" t="str">
            <v>改善骨质疏松类保健食品</v>
          </cell>
          <cell r="M22" t="str">
            <v>改善骨质疏松类保健食品</v>
          </cell>
          <cell r="N22" t="str">
            <v>保健食品</v>
          </cell>
          <cell r="O22" t="str">
            <v/>
          </cell>
          <cell r="P22" t="str">
            <v>B</v>
          </cell>
          <cell r="Q22" t="str">
            <v/>
          </cell>
          <cell r="R22" t="str">
            <v/>
          </cell>
          <cell r="S22" t="str">
            <v/>
          </cell>
          <cell r="T22" t="str">
            <v/>
          </cell>
          <cell r="U22" t="str">
            <v/>
          </cell>
          <cell r="V22" t="str">
            <v/>
          </cell>
          <cell r="W22">
            <v>11</v>
          </cell>
          <cell r="X22">
            <v>3705.4</v>
          </cell>
        </row>
        <row r="23">
          <cell r="B23">
            <v>733</v>
          </cell>
          <cell r="C23" t="str">
            <v>东南片区</v>
          </cell>
          <cell r="D23" t="str">
            <v>四川太极双流区东升街道三强西路药店</v>
          </cell>
          <cell r="E23">
            <v>162305</v>
          </cell>
          <cell r="F23" t="str">
            <v>氨糖软骨素钙片</v>
          </cell>
          <cell r="G23" t="str">
            <v>180片</v>
          </cell>
          <cell r="H23" t="str">
            <v>盒</v>
          </cell>
          <cell r="I23" t="str">
            <v>汤臣倍健</v>
          </cell>
          <cell r="J23">
            <v>25051</v>
          </cell>
          <cell r="K23">
            <v>30801</v>
          </cell>
          <cell r="L23" t="str">
            <v>改善骨质疏松类保健食品</v>
          </cell>
          <cell r="M23" t="str">
            <v>改善骨质疏松类保健食品</v>
          </cell>
          <cell r="N23" t="str">
            <v>保健食品</v>
          </cell>
          <cell r="O23" t="str">
            <v/>
          </cell>
          <cell r="P23" t="str">
            <v>B</v>
          </cell>
          <cell r="Q23" t="str">
            <v/>
          </cell>
          <cell r="R23" t="str">
            <v/>
          </cell>
          <cell r="S23" t="str">
            <v/>
          </cell>
          <cell r="T23" t="str">
            <v/>
          </cell>
          <cell r="U23" t="str">
            <v/>
          </cell>
          <cell r="V23" t="str">
            <v/>
          </cell>
          <cell r="W23">
            <v>11</v>
          </cell>
          <cell r="X23">
            <v>3686</v>
          </cell>
        </row>
        <row r="24">
          <cell r="B24">
            <v>517</v>
          </cell>
          <cell r="C24" t="str">
            <v>城中片区</v>
          </cell>
          <cell r="D24" t="str">
            <v>四川太极青羊区北东街店</v>
          </cell>
          <cell r="E24">
            <v>162305</v>
          </cell>
          <cell r="F24" t="str">
            <v>氨糖软骨素钙片</v>
          </cell>
          <cell r="G24" t="str">
            <v>180片</v>
          </cell>
          <cell r="H24" t="str">
            <v>盒</v>
          </cell>
          <cell r="I24" t="str">
            <v>汤臣倍健</v>
          </cell>
          <cell r="J24">
            <v>25051</v>
          </cell>
          <cell r="K24">
            <v>30801</v>
          </cell>
          <cell r="L24" t="str">
            <v>改善骨质疏松类保健食品</v>
          </cell>
          <cell r="M24" t="str">
            <v>改善骨质疏松类保健食品</v>
          </cell>
          <cell r="N24" t="str">
            <v>保健食品</v>
          </cell>
          <cell r="O24" t="str">
            <v/>
          </cell>
          <cell r="P24" t="str">
            <v>B</v>
          </cell>
          <cell r="Q24" t="str">
            <v/>
          </cell>
          <cell r="R24" t="str">
            <v/>
          </cell>
          <cell r="S24" t="str">
            <v/>
          </cell>
          <cell r="T24" t="str">
            <v/>
          </cell>
          <cell r="U24" t="str">
            <v/>
          </cell>
          <cell r="V24" t="str">
            <v/>
          </cell>
          <cell r="W24">
            <v>11</v>
          </cell>
          <cell r="X24">
            <v>3492</v>
          </cell>
        </row>
        <row r="25">
          <cell r="B25">
            <v>373</v>
          </cell>
          <cell r="C25" t="str">
            <v>城中片区</v>
          </cell>
          <cell r="D25" t="str">
            <v>四川太极通盈街药店</v>
          </cell>
          <cell r="E25">
            <v>162305</v>
          </cell>
          <cell r="F25" t="str">
            <v>氨糖软骨素钙片</v>
          </cell>
          <cell r="G25" t="str">
            <v>180片</v>
          </cell>
          <cell r="H25" t="str">
            <v>盒</v>
          </cell>
          <cell r="I25" t="str">
            <v>汤臣倍健</v>
          </cell>
          <cell r="J25">
            <v>25051</v>
          </cell>
          <cell r="K25">
            <v>30801</v>
          </cell>
          <cell r="L25" t="str">
            <v>改善骨质疏松类保健食品</v>
          </cell>
          <cell r="M25" t="str">
            <v>改善骨质疏松类保健食品</v>
          </cell>
          <cell r="N25" t="str">
            <v>保健食品</v>
          </cell>
          <cell r="O25" t="str">
            <v/>
          </cell>
          <cell r="P25" t="str">
            <v>B</v>
          </cell>
          <cell r="Q25" t="str">
            <v/>
          </cell>
          <cell r="R25" t="str">
            <v/>
          </cell>
          <cell r="S25" t="str">
            <v/>
          </cell>
          <cell r="T25" t="str">
            <v/>
          </cell>
          <cell r="U25" t="str">
            <v/>
          </cell>
          <cell r="V25" t="str">
            <v/>
          </cell>
          <cell r="W25">
            <v>12</v>
          </cell>
          <cell r="X25">
            <v>3492</v>
          </cell>
        </row>
        <row r="26">
          <cell r="B26">
            <v>709</v>
          </cell>
          <cell r="C26" t="str">
            <v>西北片区</v>
          </cell>
          <cell r="D26" t="str">
            <v>四川太极新都区马超东路店</v>
          </cell>
          <cell r="E26">
            <v>162305</v>
          </cell>
          <cell r="F26" t="str">
            <v>氨糖软骨素钙片</v>
          </cell>
          <cell r="G26" t="str">
            <v>180片</v>
          </cell>
          <cell r="H26" t="str">
            <v>盒</v>
          </cell>
          <cell r="I26" t="str">
            <v>汤臣倍健</v>
          </cell>
          <cell r="J26">
            <v>25051</v>
          </cell>
          <cell r="K26">
            <v>30801</v>
          </cell>
          <cell r="L26" t="str">
            <v>改善骨质疏松类保健食品</v>
          </cell>
          <cell r="M26" t="str">
            <v>改善骨质疏松类保健食品</v>
          </cell>
          <cell r="N26" t="str">
            <v>保健食品</v>
          </cell>
          <cell r="O26" t="str">
            <v/>
          </cell>
          <cell r="P26" t="str">
            <v>B</v>
          </cell>
          <cell r="Q26" t="str">
            <v/>
          </cell>
          <cell r="R26" t="str">
            <v/>
          </cell>
          <cell r="S26" t="str">
            <v/>
          </cell>
          <cell r="T26" t="str">
            <v/>
          </cell>
          <cell r="U26" t="str">
            <v/>
          </cell>
          <cell r="V26" t="str">
            <v/>
          </cell>
          <cell r="W26">
            <v>11</v>
          </cell>
          <cell r="X26">
            <v>3376.97</v>
          </cell>
        </row>
        <row r="27">
          <cell r="B27">
            <v>52</v>
          </cell>
          <cell r="C27" t="str">
            <v>城郊二片区</v>
          </cell>
          <cell r="D27" t="str">
            <v>四川太极崇州中心店</v>
          </cell>
          <cell r="E27">
            <v>162305</v>
          </cell>
          <cell r="F27" t="str">
            <v>氨糖软骨素钙片</v>
          </cell>
          <cell r="G27" t="str">
            <v>180片</v>
          </cell>
          <cell r="H27" t="str">
            <v>盒</v>
          </cell>
          <cell r="I27" t="str">
            <v>汤臣倍健</v>
          </cell>
          <cell r="J27">
            <v>25051</v>
          </cell>
          <cell r="K27">
            <v>30801</v>
          </cell>
          <cell r="L27" t="str">
            <v>改善骨质疏松类保健食品</v>
          </cell>
          <cell r="M27" t="str">
            <v>改善骨质疏松类保健食品</v>
          </cell>
          <cell r="N27" t="str">
            <v>保健食品</v>
          </cell>
          <cell r="O27" t="str">
            <v/>
          </cell>
          <cell r="P27" t="str">
            <v>B</v>
          </cell>
          <cell r="Q27" t="str">
            <v/>
          </cell>
          <cell r="R27" t="str">
            <v/>
          </cell>
          <cell r="S27" t="str">
            <v/>
          </cell>
          <cell r="T27" t="str">
            <v/>
          </cell>
          <cell r="U27" t="str">
            <v/>
          </cell>
          <cell r="V27" t="str">
            <v/>
          </cell>
          <cell r="W27">
            <v>13</v>
          </cell>
          <cell r="X27">
            <v>3336.28</v>
          </cell>
        </row>
        <row r="28">
          <cell r="B28">
            <v>54</v>
          </cell>
          <cell r="C28" t="str">
            <v>城郊二片区</v>
          </cell>
          <cell r="D28" t="str">
            <v>四川太极怀远店</v>
          </cell>
          <cell r="E28">
            <v>162305</v>
          </cell>
          <cell r="F28" t="str">
            <v>氨糖软骨素钙片</v>
          </cell>
          <cell r="G28" t="str">
            <v>180片</v>
          </cell>
          <cell r="H28" t="str">
            <v>盒</v>
          </cell>
          <cell r="I28" t="str">
            <v>汤臣倍健</v>
          </cell>
          <cell r="J28">
            <v>25051</v>
          </cell>
          <cell r="K28">
            <v>30801</v>
          </cell>
          <cell r="L28" t="str">
            <v>改善骨质疏松类保健食品</v>
          </cell>
          <cell r="M28" t="str">
            <v>改善骨质疏松类保健食品</v>
          </cell>
          <cell r="N28" t="str">
            <v>保健食品</v>
          </cell>
          <cell r="O28" t="str">
            <v/>
          </cell>
          <cell r="P28" t="str">
            <v>B</v>
          </cell>
          <cell r="Q28" t="str">
            <v/>
          </cell>
          <cell r="R28" t="str">
            <v/>
          </cell>
          <cell r="S28" t="str">
            <v/>
          </cell>
          <cell r="T28" t="str">
            <v/>
          </cell>
          <cell r="U28" t="str">
            <v/>
          </cell>
          <cell r="V28" t="str">
            <v/>
          </cell>
          <cell r="W28">
            <v>14</v>
          </cell>
          <cell r="X28">
            <v>3298</v>
          </cell>
        </row>
        <row r="29">
          <cell r="B29">
            <v>102934</v>
          </cell>
          <cell r="C29" t="str">
            <v>西北片区</v>
          </cell>
          <cell r="D29" t="str">
            <v>四川太极大药房连锁有限公司金牛区银河北街药店</v>
          </cell>
          <cell r="E29">
            <v>162305</v>
          </cell>
          <cell r="F29" t="str">
            <v>氨糖软骨素钙片</v>
          </cell>
          <cell r="G29" t="str">
            <v>180片</v>
          </cell>
          <cell r="H29" t="str">
            <v>盒</v>
          </cell>
          <cell r="I29" t="str">
            <v>汤臣倍健</v>
          </cell>
          <cell r="J29">
            <v>25051</v>
          </cell>
          <cell r="K29">
            <v>30801</v>
          </cell>
          <cell r="L29" t="str">
            <v>改善骨质疏松类保健食品</v>
          </cell>
          <cell r="M29" t="str">
            <v>改善骨质疏松类保健食品</v>
          </cell>
          <cell r="N29" t="str">
            <v>保健食品</v>
          </cell>
          <cell r="O29" t="str">
            <v/>
          </cell>
          <cell r="P29" t="str">
            <v>B</v>
          </cell>
          <cell r="Q29" t="str">
            <v/>
          </cell>
          <cell r="R29" t="str">
            <v/>
          </cell>
          <cell r="S29" t="str">
            <v/>
          </cell>
          <cell r="T29" t="str">
            <v/>
          </cell>
          <cell r="U29" t="str">
            <v/>
          </cell>
          <cell r="V29" t="str">
            <v/>
          </cell>
          <cell r="W29">
            <v>13</v>
          </cell>
          <cell r="X29">
            <v>3259.16</v>
          </cell>
        </row>
        <row r="30">
          <cell r="B30">
            <v>752</v>
          </cell>
          <cell r="C30" t="str">
            <v>西北片区</v>
          </cell>
          <cell r="D30" t="str">
            <v>四川太极大药房连锁有限公司武侯区聚萃街药店</v>
          </cell>
          <cell r="E30">
            <v>162305</v>
          </cell>
          <cell r="F30" t="str">
            <v>氨糖软骨素钙片</v>
          </cell>
          <cell r="G30" t="str">
            <v>180片</v>
          </cell>
          <cell r="H30" t="str">
            <v>盒</v>
          </cell>
          <cell r="I30" t="str">
            <v>汤臣倍健</v>
          </cell>
          <cell r="J30">
            <v>25051</v>
          </cell>
          <cell r="K30">
            <v>30801</v>
          </cell>
          <cell r="L30" t="str">
            <v>改善骨质疏松类保健食品</v>
          </cell>
          <cell r="M30" t="str">
            <v>改善骨质疏松类保健食品</v>
          </cell>
          <cell r="N30" t="str">
            <v>保健食品</v>
          </cell>
          <cell r="O30" t="str">
            <v/>
          </cell>
          <cell r="P30" t="str">
            <v>B</v>
          </cell>
          <cell r="Q30" t="str">
            <v/>
          </cell>
          <cell r="R30" t="str">
            <v/>
          </cell>
          <cell r="S30" t="str">
            <v/>
          </cell>
          <cell r="T30" t="str">
            <v/>
          </cell>
          <cell r="U30" t="str">
            <v/>
          </cell>
          <cell r="V30" t="str">
            <v/>
          </cell>
          <cell r="W30">
            <v>9</v>
          </cell>
          <cell r="X30">
            <v>2706.2</v>
          </cell>
        </row>
        <row r="31">
          <cell r="B31">
            <v>724</v>
          </cell>
          <cell r="C31" t="str">
            <v>东南片区</v>
          </cell>
          <cell r="D31" t="str">
            <v>四川太极锦江区观音桥街药店</v>
          </cell>
          <cell r="E31">
            <v>162305</v>
          </cell>
          <cell r="F31" t="str">
            <v>氨糖软骨素钙片</v>
          </cell>
          <cell r="G31" t="str">
            <v>180片</v>
          </cell>
          <cell r="H31" t="str">
            <v>盒</v>
          </cell>
          <cell r="I31" t="str">
            <v>汤臣倍健</v>
          </cell>
          <cell r="J31">
            <v>25051</v>
          </cell>
          <cell r="K31">
            <v>30801</v>
          </cell>
          <cell r="L31" t="str">
            <v>改善骨质疏松类保健食品</v>
          </cell>
          <cell r="M31" t="str">
            <v>改善骨质疏松类保健食品</v>
          </cell>
          <cell r="N31" t="str">
            <v>保健食品</v>
          </cell>
          <cell r="O31" t="str">
            <v/>
          </cell>
          <cell r="P31" t="str">
            <v>B</v>
          </cell>
          <cell r="Q31" t="str">
            <v/>
          </cell>
          <cell r="R31" t="str">
            <v/>
          </cell>
          <cell r="S31" t="str">
            <v/>
          </cell>
          <cell r="T31" t="str">
            <v/>
          </cell>
          <cell r="U31" t="str">
            <v/>
          </cell>
          <cell r="V31" t="str">
            <v/>
          </cell>
          <cell r="W31">
            <v>9</v>
          </cell>
          <cell r="X31">
            <v>2696.6</v>
          </cell>
        </row>
        <row r="32">
          <cell r="B32">
            <v>379</v>
          </cell>
          <cell r="C32" t="str">
            <v>西北片区</v>
          </cell>
          <cell r="D32" t="str">
            <v>四川太极土龙路药店</v>
          </cell>
          <cell r="E32">
            <v>162305</v>
          </cell>
          <cell r="F32" t="str">
            <v>氨糖软骨素钙片</v>
          </cell>
          <cell r="G32" t="str">
            <v>180片</v>
          </cell>
          <cell r="H32" t="str">
            <v>盒</v>
          </cell>
          <cell r="I32" t="str">
            <v>汤臣倍健</v>
          </cell>
          <cell r="J32">
            <v>25051</v>
          </cell>
          <cell r="K32">
            <v>30801</v>
          </cell>
          <cell r="L32" t="str">
            <v>改善骨质疏松类保健食品</v>
          </cell>
          <cell r="M32" t="str">
            <v>改善骨质疏松类保健食品</v>
          </cell>
          <cell r="N32" t="str">
            <v>保健食品</v>
          </cell>
          <cell r="O32" t="str">
            <v/>
          </cell>
          <cell r="P32" t="str">
            <v>B</v>
          </cell>
          <cell r="Q32" t="str">
            <v/>
          </cell>
          <cell r="R32" t="str">
            <v/>
          </cell>
          <cell r="S32" t="str">
            <v/>
          </cell>
          <cell r="T32" t="str">
            <v/>
          </cell>
          <cell r="U32" t="str">
            <v/>
          </cell>
          <cell r="V32" t="str">
            <v/>
          </cell>
          <cell r="W32">
            <v>10</v>
          </cell>
          <cell r="X32">
            <v>2657.8</v>
          </cell>
        </row>
        <row r="33">
          <cell r="B33">
            <v>744</v>
          </cell>
          <cell r="C33" t="str">
            <v>城中片区</v>
          </cell>
          <cell r="D33" t="str">
            <v>四川太极武侯区科华街药店</v>
          </cell>
          <cell r="E33">
            <v>162305</v>
          </cell>
          <cell r="F33" t="str">
            <v>氨糖软骨素钙片</v>
          </cell>
          <cell r="G33" t="str">
            <v>180片</v>
          </cell>
          <cell r="H33" t="str">
            <v>盒</v>
          </cell>
          <cell r="I33" t="str">
            <v>汤臣倍健</v>
          </cell>
          <cell r="J33">
            <v>25051</v>
          </cell>
          <cell r="K33">
            <v>30801</v>
          </cell>
          <cell r="L33" t="str">
            <v>改善骨质疏松类保健食品</v>
          </cell>
          <cell r="M33" t="str">
            <v>改善骨质疏松类保健食品</v>
          </cell>
          <cell r="N33" t="str">
            <v>保健食品</v>
          </cell>
          <cell r="O33" t="str">
            <v/>
          </cell>
          <cell r="P33" t="str">
            <v>B</v>
          </cell>
          <cell r="Q33" t="str">
            <v/>
          </cell>
          <cell r="R33" t="str">
            <v/>
          </cell>
          <cell r="S33" t="str">
            <v/>
          </cell>
          <cell r="T33" t="str">
            <v/>
          </cell>
          <cell r="U33" t="str">
            <v/>
          </cell>
          <cell r="V33" t="str">
            <v/>
          </cell>
          <cell r="W33">
            <v>10</v>
          </cell>
          <cell r="X33">
            <v>2619</v>
          </cell>
        </row>
        <row r="34">
          <cell r="B34">
            <v>102935</v>
          </cell>
          <cell r="C34" t="str">
            <v>城中片区</v>
          </cell>
          <cell r="D34" t="str">
            <v>四川太极大药房连锁有限公司青羊区童子街药店</v>
          </cell>
          <cell r="E34">
            <v>162305</v>
          </cell>
          <cell r="F34" t="str">
            <v>氨糖软骨素钙片</v>
          </cell>
          <cell r="G34" t="str">
            <v>180片</v>
          </cell>
          <cell r="H34" t="str">
            <v>盒</v>
          </cell>
          <cell r="I34" t="str">
            <v>汤臣倍健</v>
          </cell>
          <cell r="J34">
            <v>25051</v>
          </cell>
          <cell r="K34">
            <v>30801</v>
          </cell>
          <cell r="L34" t="str">
            <v>改善骨质疏松类保健食品</v>
          </cell>
          <cell r="M34" t="str">
            <v>改善骨质疏松类保健食品</v>
          </cell>
          <cell r="N34" t="str">
            <v>保健食品</v>
          </cell>
          <cell r="O34" t="str">
            <v/>
          </cell>
          <cell r="P34" t="str">
            <v>B</v>
          </cell>
          <cell r="Q34" t="str">
            <v/>
          </cell>
          <cell r="R34" t="str">
            <v/>
          </cell>
          <cell r="S34" t="str">
            <v/>
          </cell>
          <cell r="T34" t="str">
            <v/>
          </cell>
          <cell r="U34" t="str">
            <v/>
          </cell>
          <cell r="V34" t="str">
            <v/>
          </cell>
          <cell r="W34">
            <v>10</v>
          </cell>
          <cell r="X34">
            <v>2617.2</v>
          </cell>
        </row>
        <row r="35">
          <cell r="B35">
            <v>726</v>
          </cell>
          <cell r="C35" t="str">
            <v>西北片区</v>
          </cell>
          <cell r="D35" t="str">
            <v>四川太极金牛区交大路第三药店</v>
          </cell>
          <cell r="E35">
            <v>162305</v>
          </cell>
          <cell r="F35" t="str">
            <v>氨糖软骨素钙片</v>
          </cell>
          <cell r="G35" t="str">
            <v>180片</v>
          </cell>
          <cell r="H35" t="str">
            <v>盒</v>
          </cell>
          <cell r="I35" t="str">
            <v>汤臣倍健</v>
          </cell>
          <cell r="J35">
            <v>25051</v>
          </cell>
          <cell r="K35">
            <v>30801</v>
          </cell>
          <cell r="L35" t="str">
            <v>改善骨质疏松类保健食品</v>
          </cell>
          <cell r="M35" t="str">
            <v>改善骨质疏松类保健食品</v>
          </cell>
          <cell r="N35" t="str">
            <v>保健食品</v>
          </cell>
          <cell r="O35" t="str">
            <v/>
          </cell>
          <cell r="P35" t="str">
            <v>B</v>
          </cell>
          <cell r="Q35" t="str">
            <v/>
          </cell>
          <cell r="R35" t="str">
            <v/>
          </cell>
          <cell r="S35" t="str">
            <v/>
          </cell>
          <cell r="T35" t="str">
            <v/>
          </cell>
          <cell r="U35" t="str">
            <v/>
          </cell>
          <cell r="V35" t="str">
            <v/>
          </cell>
          <cell r="W35">
            <v>9</v>
          </cell>
          <cell r="X35">
            <v>2472.8</v>
          </cell>
        </row>
        <row r="36">
          <cell r="B36">
            <v>737</v>
          </cell>
          <cell r="C36" t="str">
            <v>东南片区</v>
          </cell>
          <cell r="D36" t="str">
            <v>四川太极高新区大源北街药店</v>
          </cell>
          <cell r="E36">
            <v>162305</v>
          </cell>
          <cell r="F36" t="str">
            <v>氨糖软骨素钙片</v>
          </cell>
          <cell r="G36" t="str">
            <v>180片</v>
          </cell>
          <cell r="H36" t="str">
            <v>盒</v>
          </cell>
          <cell r="I36" t="str">
            <v>汤臣倍健</v>
          </cell>
          <cell r="J36">
            <v>25051</v>
          </cell>
          <cell r="K36">
            <v>30801</v>
          </cell>
          <cell r="L36" t="str">
            <v>改善骨质疏松类保健食品</v>
          </cell>
          <cell r="M36" t="str">
            <v>改善骨质疏松类保健食品</v>
          </cell>
          <cell r="N36" t="str">
            <v>保健食品</v>
          </cell>
          <cell r="O36" t="str">
            <v/>
          </cell>
          <cell r="P36" t="str">
            <v>B</v>
          </cell>
          <cell r="Q36" t="str">
            <v/>
          </cell>
          <cell r="R36" t="str">
            <v/>
          </cell>
          <cell r="S36" t="str">
            <v/>
          </cell>
          <cell r="T36" t="str">
            <v/>
          </cell>
          <cell r="U36" t="str">
            <v/>
          </cell>
          <cell r="V36" t="str">
            <v/>
          </cell>
          <cell r="W36">
            <v>9</v>
          </cell>
          <cell r="X36">
            <v>2352.94</v>
          </cell>
        </row>
        <row r="37">
          <cell r="B37">
            <v>730</v>
          </cell>
          <cell r="C37" t="str">
            <v>西北片区</v>
          </cell>
          <cell r="D37" t="str">
            <v>四川太极新都区新繁镇繁江北路药店</v>
          </cell>
          <cell r="E37">
            <v>162305</v>
          </cell>
          <cell r="F37" t="str">
            <v>氨糖软骨素钙片</v>
          </cell>
          <cell r="G37" t="str">
            <v>180片</v>
          </cell>
          <cell r="H37" t="str">
            <v>盒</v>
          </cell>
          <cell r="I37" t="str">
            <v>汤臣倍健</v>
          </cell>
          <cell r="J37">
            <v>25051</v>
          </cell>
          <cell r="K37">
            <v>30801</v>
          </cell>
          <cell r="L37" t="str">
            <v>改善骨质疏松类保健食品</v>
          </cell>
          <cell r="M37" t="str">
            <v>改善骨质疏松类保健食品</v>
          </cell>
          <cell r="N37" t="str">
            <v>保健食品</v>
          </cell>
          <cell r="O37" t="str">
            <v/>
          </cell>
          <cell r="P37" t="str">
            <v>B</v>
          </cell>
          <cell r="Q37" t="str">
            <v/>
          </cell>
          <cell r="R37" t="str">
            <v/>
          </cell>
          <cell r="S37" t="str">
            <v/>
          </cell>
          <cell r="T37" t="str">
            <v/>
          </cell>
          <cell r="U37" t="str">
            <v/>
          </cell>
          <cell r="V37" t="str">
            <v/>
          </cell>
          <cell r="W37">
            <v>7</v>
          </cell>
          <cell r="X37">
            <v>2328.1</v>
          </cell>
        </row>
        <row r="38">
          <cell r="B38">
            <v>102567</v>
          </cell>
          <cell r="C38" t="str">
            <v>城郊一片区</v>
          </cell>
          <cell r="D38" t="str">
            <v>四川太极新津县五津镇武阳西路药店</v>
          </cell>
          <cell r="E38">
            <v>162305</v>
          </cell>
          <cell r="F38" t="str">
            <v>氨糖软骨素钙片</v>
          </cell>
          <cell r="G38" t="str">
            <v>180片</v>
          </cell>
          <cell r="H38" t="str">
            <v>盒</v>
          </cell>
          <cell r="I38" t="str">
            <v>汤臣倍健</v>
          </cell>
          <cell r="J38">
            <v>25051</v>
          </cell>
          <cell r="K38">
            <v>30801</v>
          </cell>
          <cell r="L38" t="str">
            <v>改善骨质疏松类保健食品</v>
          </cell>
          <cell r="M38" t="str">
            <v>改善骨质疏松类保健食品</v>
          </cell>
          <cell r="N38" t="str">
            <v>保健食品</v>
          </cell>
          <cell r="O38" t="str">
            <v/>
          </cell>
          <cell r="P38" t="str">
            <v>B</v>
          </cell>
          <cell r="Q38" t="str">
            <v/>
          </cell>
          <cell r="R38" t="str">
            <v/>
          </cell>
          <cell r="S38" t="str">
            <v/>
          </cell>
          <cell r="T38" t="str">
            <v/>
          </cell>
          <cell r="U38" t="str">
            <v/>
          </cell>
          <cell r="V38" t="str">
            <v/>
          </cell>
          <cell r="W38">
            <v>9</v>
          </cell>
          <cell r="X38">
            <v>2328</v>
          </cell>
        </row>
        <row r="39">
          <cell r="B39">
            <v>587</v>
          </cell>
          <cell r="C39" t="str">
            <v>城郊二片区</v>
          </cell>
          <cell r="D39" t="str">
            <v>四川太极都江堰景中路店</v>
          </cell>
          <cell r="E39">
            <v>162305</v>
          </cell>
          <cell r="F39" t="str">
            <v>氨糖软骨素钙片</v>
          </cell>
          <cell r="G39" t="str">
            <v>180片</v>
          </cell>
          <cell r="H39" t="str">
            <v>盒</v>
          </cell>
          <cell r="I39" t="str">
            <v>汤臣倍健</v>
          </cell>
          <cell r="J39">
            <v>25051</v>
          </cell>
          <cell r="K39">
            <v>30801</v>
          </cell>
          <cell r="L39" t="str">
            <v>改善骨质疏松类保健食品</v>
          </cell>
          <cell r="M39" t="str">
            <v>改善骨质疏松类保健食品</v>
          </cell>
          <cell r="N39" t="str">
            <v>保健食品</v>
          </cell>
          <cell r="O39" t="str">
            <v/>
          </cell>
          <cell r="P39" t="str">
            <v>B</v>
          </cell>
          <cell r="Q39" t="str">
            <v/>
          </cell>
          <cell r="R39" t="str">
            <v/>
          </cell>
          <cell r="S39" t="str">
            <v/>
          </cell>
          <cell r="T39" t="str">
            <v/>
          </cell>
          <cell r="U39" t="str">
            <v/>
          </cell>
          <cell r="V39" t="str">
            <v/>
          </cell>
          <cell r="W39">
            <v>9</v>
          </cell>
          <cell r="X39">
            <v>2328</v>
          </cell>
        </row>
        <row r="40">
          <cell r="B40">
            <v>359</v>
          </cell>
          <cell r="C40" t="str">
            <v>西北片区</v>
          </cell>
          <cell r="D40" t="str">
            <v>四川太极枣子巷药店</v>
          </cell>
          <cell r="E40">
            <v>162305</v>
          </cell>
          <cell r="F40" t="str">
            <v>氨糖软骨素钙片</v>
          </cell>
          <cell r="G40" t="str">
            <v>180片</v>
          </cell>
          <cell r="H40" t="str">
            <v>盒</v>
          </cell>
          <cell r="I40" t="str">
            <v>汤臣倍健</v>
          </cell>
          <cell r="J40">
            <v>25051</v>
          </cell>
          <cell r="K40">
            <v>30801</v>
          </cell>
          <cell r="L40" t="str">
            <v>改善骨质疏松类保健食品</v>
          </cell>
          <cell r="M40" t="str">
            <v>改善骨质疏松类保健食品</v>
          </cell>
          <cell r="N40" t="str">
            <v>保健食品</v>
          </cell>
          <cell r="O40" t="str">
            <v/>
          </cell>
          <cell r="P40" t="str">
            <v>B</v>
          </cell>
          <cell r="Q40" t="str">
            <v/>
          </cell>
          <cell r="R40" t="str">
            <v/>
          </cell>
          <cell r="S40" t="str">
            <v/>
          </cell>
          <cell r="T40" t="str">
            <v/>
          </cell>
          <cell r="U40" t="str">
            <v/>
          </cell>
          <cell r="V40" t="str">
            <v/>
          </cell>
          <cell r="W40">
            <v>9</v>
          </cell>
          <cell r="X40">
            <v>2328</v>
          </cell>
        </row>
        <row r="41">
          <cell r="B41">
            <v>515</v>
          </cell>
          <cell r="C41" t="str">
            <v>城中片区</v>
          </cell>
          <cell r="D41" t="str">
            <v>四川太极成华区崔家店路药店</v>
          </cell>
          <cell r="E41">
            <v>162305</v>
          </cell>
          <cell r="F41" t="str">
            <v>氨糖软骨素钙片</v>
          </cell>
          <cell r="G41" t="str">
            <v>180片</v>
          </cell>
          <cell r="H41" t="str">
            <v>盒</v>
          </cell>
          <cell r="I41" t="str">
            <v>汤臣倍健</v>
          </cell>
          <cell r="J41">
            <v>25051</v>
          </cell>
          <cell r="K41">
            <v>30801</v>
          </cell>
          <cell r="L41" t="str">
            <v>改善骨质疏松类保健食品</v>
          </cell>
          <cell r="M41" t="str">
            <v>改善骨质疏松类保健食品</v>
          </cell>
          <cell r="N41" t="str">
            <v>保健食品</v>
          </cell>
          <cell r="O41" t="str">
            <v/>
          </cell>
          <cell r="P41" t="str">
            <v>B</v>
          </cell>
          <cell r="Q41" t="str">
            <v/>
          </cell>
          <cell r="R41" t="str">
            <v/>
          </cell>
          <cell r="S41" t="str">
            <v/>
          </cell>
          <cell r="T41" t="str">
            <v/>
          </cell>
          <cell r="U41" t="str">
            <v/>
          </cell>
          <cell r="V41" t="str">
            <v/>
          </cell>
          <cell r="W41">
            <v>8</v>
          </cell>
          <cell r="X41">
            <v>2269.8</v>
          </cell>
        </row>
        <row r="42">
          <cell r="B42">
            <v>391</v>
          </cell>
          <cell r="C42" t="str">
            <v>城中片区</v>
          </cell>
          <cell r="D42" t="str">
            <v>四川太极金丝街药店</v>
          </cell>
          <cell r="E42">
            <v>162305</v>
          </cell>
          <cell r="F42" t="str">
            <v>氨糖软骨素钙片</v>
          </cell>
          <cell r="G42" t="str">
            <v>180片</v>
          </cell>
          <cell r="H42" t="str">
            <v>盒</v>
          </cell>
          <cell r="I42" t="str">
            <v>汤臣倍健</v>
          </cell>
          <cell r="J42">
            <v>25051</v>
          </cell>
          <cell r="K42">
            <v>30801</v>
          </cell>
          <cell r="L42" t="str">
            <v>改善骨质疏松类保健食品</v>
          </cell>
          <cell r="M42" t="str">
            <v>改善骨质疏松类保健食品</v>
          </cell>
          <cell r="N42" t="str">
            <v>保健食品</v>
          </cell>
          <cell r="O42" t="str">
            <v/>
          </cell>
          <cell r="P42" t="str">
            <v>B</v>
          </cell>
          <cell r="Q42" t="str">
            <v/>
          </cell>
          <cell r="R42" t="str">
            <v/>
          </cell>
          <cell r="S42" t="str">
            <v/>
          </cell>
          <cell r="T42" t="str">
            <v/>
          </cell>
          <cell r="U42" t="str">
            <v/>
          </cell>
          <cell r="V42" t="str">
            <v/>
          </cell>
          <cell r="W42">
            <v>7</v>
          </cell>
          <cell r="X42">
            <v>2269.8</v>
          </cell>
        </row>
        <row r="43">
          <cell r="B43">
            <v>387</v>
          </cell>
          <cell r="C43" t="str">
            <v>东南片区</v>
          </cell>
          <cell r="D43" t="str">
            <v>四川太极新乐中街药店</v>
          </cell>
          <cell r="E43">
            <v>162305</v>
          </cell>
          <cell r="F43" t="str">
            <v>氨糖软骨素钙片</v>
          </cell>
          <cell r="G43" t="str">
            <v>180片</v>
          </cell>
          <cell r="H43" t="str">
            <v>盒</v>
          </cell>
          <cell r="I43" t="str">
            <v>汤臣倍健</v>
          </cell>
          <cell r="J43">
            <v>25051</v>
          </cell>
          <cell r="K43">
            <v>30801</v>
          </cell>
          <cell r="L43" t="str">
            <v>改善骨质疏松类保健食品</v>
          </cell>
          <cell r="M43" t="str">
            <v>改善骨质疏松类保健食品</v>
          </cell>
          <cell r="N43" t="str">
            <v>保健食品</v>
          </cell>
          <cell r="O43" t="str">
            <v/>
          </cell>
          <cell r="P43" t="str">
            <v>B</v>
          </cell>
          <cell r="Q43" t="str">
            <v/>
          </cell>
          <cell r="R43" t="str">
            <v/>
          </cell>
          <cell r="S43" t="str">
            <v/>
          </cell>
          <cell r="T43" t="str">
            <v/>
          </cell>
          <cell r="U43" t="str">
            <v/>
          </cell>
          <cell r="V43" t="str">
            <v/>
          </cell>
          <cell r="W43">
            <v>7</v>
          </cell>
          <cell r="X43">
            <v>1948.9</v>
          </cell>
        </row>
        <row r="44">
          <cell r="B44">
            <v>748</v>
          </cell>
          <cell r="C44" t="str">
            <v>城郊一片区</v>
          </cell>
          <cell r="D44" t="str">
            <v>四川太极大邑县晋原镇东街药店</v>
          </cell>
          <cell r="E44">
            <v>162305</v>
          </cell>
          <cell r="F44" t="str">
            <v>氨糖软骨素钙片</v>
          </cell>
          <cell r="G44" t="str">
            <v>180片</v>
          </cell>
          <cell r="H44" t="str">
            <v>盒</v>
          </cell>
          <cell r="I44" t="str">
            <v>汤臣倍健</v>
          </cell>
          <cell r="J44">
            <v>25051</v>
          </cell>
          <cell r="K44">
            <v>30801</v>
          </cell>
          <cell r="L44" t="str">
            <v>改善骨质疏松类保健食品</v>
          </cell>
          <cell r="M44" t="str">
            <v>改善骨质疏松类保健食品</v>
          </cell>
          <cell r="N44" t="str">
            <v>保健食品</v>
          </cell>
          <cell r="O44" t="str">
            <v/>
          </cell>
          <cell r="P44" t="str">
            <v>B</v>
          </cell>
          <cell r="Q44" t="str">
            <v/>
          </cell>
          <cell r="R44" t="str">
            <v/>
          </cell>
          <cell r="S44" t="str">
            <v/>
          </cell>
          <cell r="T44" t="str">
            <v/>
          </cell>
          <cell r="U44" t="str">
            <v/>
          </cell>
          <cell r="V44" t="str">
            <v/>
          </cell>
          <cell r="W44">
            <v>6</v>
          </cell>
          <cell r="X44">
            <v>1940</v>
          </cell>
        </row>
        <row r="45">
          <cell r="B45">
            <v>747</v>
          </cell>
          <cell r="C45" t="str">
            <v>城中片区</v>
          </cell>
          <cell r="D45" t="str">
            <v>四川太极郫县郫筒镇一环路东南段药店</v>
          </cell>
          <cell r="E45">
            <v>162305</v>
          </cell>
          <cell r="F45" t="str">
            <v>氨糖软骨素钙片</v>
          </cell>
          <cell r="G45" t="str">
            <v>180片</v>
          </cell>
          <cell r="H45" t="str">
            <v>盒</v>
          </cell>
          <cell r="I45" t="str">
            <v>汤臣倍健</v>
          </cell>
          <cell r="J45">
            <v>25051</v>
          </cell>
          <cell r="K45">
            <v>30801</v>
          </cell>
          <cell r="L45" t="str">
            <v>改善骨质疏松类保健食品</v>
          </cell>
          <cell r="M45" t="str">
            <v>改善骨质疏松类保健食品</v>
          </cell>
          <cell r="N45" t="str">
            <v>保健食品</v>
          </cell>
          <cell r="O45" t="str">
            <v/>
          </cell>
          <cell r="P45" t="str">
            <v>B</v>
          </cell>
          <cell r="Q45" t="str">
            <v/>
          </cell>
          <cell r="R45" t="str">
            <v/>
          </cell>
          <cell r="S45" t="str">
            <v/>
          </cell>
          <cell r="T45" t="str">
            <v/>
          </cell>
          <cell r="U45" t="str">
            <v/>
          </cell>
          <cell r="V45" t="str">
            <v/>
          </cell>
          <cell r="W45">
            <v>7</v>
          </cell>
          <cell r="X45">
            <v>1940</v>
          </cell>
        </row>
        <row r="46">
          <cell r="B46">
            <v>704</v>
          </cell>
          <cell r="C46" t="str">
            <v>城郊二片区</v>
          </cell>
          <cell r="D46" t="str">
            <v>四川太极都江堰奎光路中段药店</v>
          </cell>
          <cell r="E46">
            <v>162305</v>
          </cell>
          <cell r="F46" t="str">
            <v>氨糖软骨素钙片</v>
          </cell>
          <cell r="G46" t="str">
            <v>180片</v>
          </cell>
          <cell r="H46" t="str">
            <v>盒</v>
          </cell>
          <cell r="I46" t="str">
            <v>汤臣倍健</v>
          </cell>
          <cell r="J46">
            <v>25051</v>
          </cell>
          <cell r="K46">
            <v>30801</v>
          </cell>
          <cell r="L46" t="str">
            <v>改善骨质疏松类保健食品</v>
          </cell>
          <cell r="M46" t="str">
            <v>改善骨质疏松类保健食品</v>
          </cell>
          <cell r="N46" t="str">
            <v>保健食品</v>
          </cell>
          <cell r="O46" t="str">
            <v/>
          </cell>
          <cell r="P46" t="str">
            <v>B</v>
          </cell>
          <cell r="Q46" t="str">
            <v/>
          </cell>
          <cell r="R46" t="str">
            <v/>
          </cell>
          <cell r="S46" t="str">
            <v/>
          </cell>
          <cell r="T46" t="str">
            <v/>
          </cell>
          <cell r="U46" t="str">
            <v/>
          </cell>
          <cell r="V46" t="str">
            <v/>
          </cell>
          <cell r="W46">
            <v>7</v>
          </cell>
          <cell r="X46">
            <v>1940</v>
          </cell>
        </row>
        <row r="47">
          <cell r="B47">
            <v>349</v>
          </cell>
          <cell r="C47" t="str">
            <v>城中片区</v>
          </cell>
          <cell r="D47" t="str">
            <v>四川太极人民中路店</v>
          </cell>
          <cell r="E47">
            <v>162305</v>
          </cell>
          <cell r="F47" t="str">
            <v>氨糖软骨素钙片</v>
          </cell>
          <cell r="G47" t="str">
            <v>180片</v>
          </cell>
          <cell r="H47" t="str">
            <v>盒</v>
          </cell>
          <cell r="I47" t="str">
            <v>汤臣倍健</v>
          </cell>
          <cell r="J47">
            <v>25051</v>
          </cell>
          <cell r="K47">
            <v>30801</v>
          </cell>
          <cell r="L47" t="str">
            <v>改善骨质疏松类保健食品</v>
          </cell>
          <cell r="M47" t="str">
            <v>改善骨质疏松类保健食品</v>
          </cell>
          <cell r="N47" t="str">
            <v>保健食品</v>
          </cell>
          <cell r="O47" t="str">
            <v/>
          </cell>
          <cell r="P47" t="str">
            <v>B</v>
          </cell>
          <cell r="Q47" t="str">
            <v/>
          </cell>
          <cell r="R47" t="str">
            <v/>
          </cell>
          <cell r="S47" t="str">
            <v/>
          </cell>
          <cell r="T47" t="str">
            <v/>
          </cell>
          <cell r="U47" t="str">
            <v/>
          </cell>
          <cell r="V47" t="str">
            <v/>
          </cell>
          <cell r="W47">
            <v>7</v>
          </cell>
          <cell r="X47">
            <v>1940</v>
          </cell>
        </row>
        <row r="48">
          <cell r="B48">
            <v>339</v>
          </cell>
          <cell r="C48" t="str">
            <v>西北片区</v>
          </cell>
          <cell r="D48" t="str">
            <v>四川太极沙河源药店</v>
          </cell>
          <cell r="E48">
            <v>162305</v>
          </cell>
          <cell r="F48" t="str">
            <v>氨糖软骨素钙片</v>
          </cell>
          <cell r="G48" t="str">
            <v>180片</v>
          </cell>
          <cell r="H48" t="str">
            <v>盒</v>
          </cell>
          <cell r="I48" t="str">
            <v>汤臣倍健</v>
          </cell>
          <cell r="J48">
            <v>25051</v>
          </cell>
          <cell r="K48">
            <v>30801</v>
          </cell>
          <cell r="L48" t="str">
            <v>改善骨质疏松类保健食品</v>
          </cell>
          <cell r="M48" t="str">
            <v>改善骨质疏松类保健食品</v>
          </cell>
          <cell r="N48" t="str">
            <v>保健食品</v>
          </cell>
          <cell r="O48" t="str">
            <v/>
          </cell>
          <cell r="P48" t="str">
            <v>B</v>
          </cell>
          <cell r="Q48" t="str">
            <v/>
          </cell>
          <cell r="R48" t="str">
            <v/>
          </cell>
          <cell r="S48" t="str">
            <v/>
          </cell>
          <cell r="T48" t="str">
            <v/>
          </cell>
          <cell r="U48" t="str">
            <v/>
          </cell>
          <cell r="V48" t="str">
            <v/>
          </cell>
          <cell r="W48">
            <v>6</v>
          </cell>
          <cell r="X48">
            <v>1940</v>
          </cell>
        </row>
        <row r="49">
          <cell r="B49">
            <v>732</v>
          </cell>
          <cell r="C49" t="str">
            <v>城郊一片区</v>
          </cell>
          <cell r="D49" t="str">
            <v>四川太极邛崃市羊安镇永康大道药店</v>
          </cell>
          <cell r="E49">
            <v>162305</v>
          </cell>
          <cell r="F49" t="str">
            <v>氨糖软骨素钙片</v>
          </cell>
          <cell r="G49" t="str">
            <v>180片</v>
          </cell>
          <cell r="H49" t="str">
            <v>盒</v>
          </cell>
          <cell r="I49" t="str">
            <v>汤臣倍健</v>
          </cell>
          <cell r="J49">
            <v>25051</v>
          </cell>
          <cell r="K49">
            <v>30801</v>
          </cell>
          <cell r="L49" t="str">
            <v>改善骨质疏松类保健食品</v>
          </cell>
          <cell r="M49" t="str">
            <v>改善骨质疏松类保健食品</v>
          </cell>
          <cell r="N49" t="str">
            <v>保健食品</v>
          </cell>
          <cell r="O49" t="str">
            <v/>
          </cell>
          <cell r="P49" t="str">
            <v>B</v>
          </cell>
          <cell r="Q49" t="str">
            <v/>
          </cell>
          <cell r="R49" t="str">
            <v/>
          </cell>
          <cell r="S49" t="str">
            <v/>
          </cell>
          <cell r="T49" t="str">
            <v/>
          </cell>
          <cell r="U49" t="str">
            <v/>
          </cell>
          <cell r="V49" t="str">
            <v/>
          </cell>
          <cell r="W49">
            <v>6</v>
          </cell>
          <cell r="X49">
            <v>1938</v>
          </cell>
        </row>
        <row r="50">
          <cell r="B50">
            <v>367</v>
          </cell>
          <cell r="C50" t="str">
            <v>城郊二片区</v>
          </cell>
          <cell r="D50" t="str">
            <v>四川太极金带街药店</v>
          </cell>
          <cell r="E50">
            <v>162305</v>
          </cell>
          <cell r="F50" t="str">
            <v>氨糖软骨素钙片</v>
          </cell>
          <cell r="G50" t="str">
            <v>180片</v>
          </cell>
          <cell r="H50" t="str">
            <v>盒</v>
          </cell>
          <cell r="I50" t="str">
            <v>汤臣倍健</v>
          </cell>
          <cell r="J50">
            <v>25051</v>
          </cell>
          <cell r="K50">
            <v>30801</v>
          </cell>
          <cell r="L50" t="str">
            <v>改善骨质疏松类保健食品</v>
          </cell>
          <cell r="M50" t="str">
            <v>改善骨质疏松类保健食品</v>
          </cell>
          <cell r="N50" t="str">
            <v>保健食品</v>
          </cell>
          <cell r="O50" t="str">
            <v/>
          </cell>
          <cell r="P50" t="str">
            <v>B</v>
          </cell>
          <cell r="Q50" t="str">
            <v/>
          </cell>
          <cell r="R50" t="str">
            <v/>
          </cell>
          <cell r="S50" t="str">
            <v/>
          </cell>
          <cell r="T50" t="str">
            <v/>
          </cell>
          <cell r="U50" t="str">
            <v/>
          </cell>
          <cell r="V50" t="str">
            <v/>
          </cell>
          <cell r="W50">
            <v>6</v>
          </cell>
          <cell r="X50">
            <v>1851.47</v>
          </cell>
        </row>
        <row r="51">
          <cell r="B51">
            <v>56</v>
          </cell>
          <cell r="C51" t="str">
            <v>城郊二片区</v>
          </cell>
          <cell r="D51" t="str">
            <v>四川太极三江店</v>
          </cell>
          <cell r="E51">
            <v>162305</v>
          </cell>
          <cell r="F51" t="str">
            <v>氨糖软骨素钙片</v>
          </cell>
          <cell r="G51" t="str">
            <v>180片</v>
          </cell>
          <cell r="H51" t="str">
            <v>盒</v>
          </cell>
          <cell r="I51" t="str">
            <v>汤臣倍健</v>
          </cell>
          <cell r="J51">
            <v>25051</v>
          </cell>
          <cell r="K51">
            <v>30801</v>
          </cell>
          <cell r="L51" t="str">
            <v>改善骨质疏松类保健食品</v>
          </cell>
          <cell r="M51" t="str">
            <v>改善骨质疏松类保健食品</v>
          </cell>
          <cell r="N51" t="str">
            <v>保健食品</v>
          </cell>
          <cell r="O51" t="str">
            <v/>
          </cell>
          <cell r="P51" t="str">
            <v>B</v>
          </cell>
          <cell r="Q51" t="str">
            <v/>
          </cell>
          <cell r="R51" t="str">
            <v/>
          </cell>
          <cell r="S51" t="str">
            <v/>
          </cell>
          <cell r="T51" t="str">
            <v/>
          </cell>
          <cell r="U51" t="str">
            <v/>
          </cell>
          <cell r="V51" t="str">
            <v/>
          </cell>
          <cell r="W51">
            <v>6</v>
          </cell>
          <cell r="X51">
            <v>1843</v>
          </cell>
        </row>
        <row r="52">
          <cell r="B52">
            <v>738</v>
          </cell>
          <cell r="C52" t="str">
            <v>城郊二片区</v>
          </cell>
          <cell r="D52" t="str">
            <v>四川太极都江堰市蒲阳路药店</v>
          </cell>
          <cell r="E52">
            <v>162305</v>
          </cell>
          <cell r="F52" t="str">
            <v>氨糖软骨素钙片</v>
          </cell>
          <cell r="G52" t="str">
            <v>180片</v>
          </cell>
          <cell r="H52" t="str">
            <v>盒</v>
          </cell>
          <cell r="I52" t="str">
            <v>汤臣倍健</v>
          </cell>
          <cell r="J52">
            <v>25051</v>
          </cell>
          <cell r="K52">
            <v>30801</v>
          </cell>
          <cell r="L52" t="str">
            <v>改善骨质疏松类保健食品</v>
          </cell>
          <cell r="M52" t="str">
            <v>改善骨质疏松类保健食品</v>
          </cell>
          <cell r="N52" t="str">
            <v>保健食品</v>
          </cell>
          <cell r="O52" t="str">
            <v/>
          </cell>
          <cell r="P52" t="str">
            <v>B</v>
          </cell>
          <cell r="Q52" t="str">
            <v/>
          </cell>
          <cell r="R52" t="str">
            <v/>
          </cell>
          <cell r="S52" t="str">
            <v/>
          </cell>
          <cell r="T52" t="str">
            <v/>
          </cell>
          <cell r="U52" t="str">
            <v/>
          </cell>
          <cell r="V52" t="str">
            <v/>
          </cell>
          <cell r="W52">
            <v>6</v>
          </cell>
          <cell r="X52">
            <v>1787</v>
          </cell>
        </row>
        <row r="53">
          <cell r="B53">
            <v>742</v>
          </cell>
          <cell r="C53" t="str">
            <v>城中片区</v>
          </cell>
          <cell r="D53" t="str">
            <v>四川太极锦江区庆云南街药店</v>
          </cell>
          <cell r="E53">
            <v>162305</v>
          </cell>
          <cell r="F53" t="str">
            <v>氨糖软骨素钙片</v>
          </cell>
          <cell r="G53" t="str">
            <v>180片</v>
          </cell>
          <cell r="H53" t="str">
            <v>盒</v>
          </cell>
          <cell r="I53" t="str">
            <v>汤臣倍健</v>
          </cell>
          <cell r="J53">
            <v>25051</v>
          </cell>
          <cell r="K53">
            <v>30801</v>
          </cell>
          <cell r="L53" t="str">
            <v>改善骨质疏松类保健食品</v>
          </cell>
          <cell r="M53" t="str">
            <v>改善骨质疏松类保健食品</v>
          </cell>
          <cell r="N53" t="str">
            <v>保健食品</v>
          </cell>
          <cell r="O53" t="str">
            <v/>
          </cell>
          <cell r="P53" t="str">
            <v>B</v>
          </cell>
          <cell r="Q53" t="str">
            <v/>
          </cell>
          <cell r="R53" t="str">
            <v/>
          </cell>
          <cell r="S53" t="str">
            <v/>
          </cell>
          <cell r="T53" t="str">
            <v/>
          </cell>
          <cell r="U53" t="str">
            <v/>
          </cell>
          <cell r="V53" t="str">
            <v/>
          </cell>
          <cell r="W53">
            <v>6</v>
          </cell>
          <cell r="X53">
            <v>1574.9</v>
          </cell>
        </row>
        <row r="54">
          <cell r="B54">
            <v>103199</v>
          </cell>
          <cell r="C54" t="str">
            <v>西北片区</v>
          </cell>
          <cell r="D54" t="str">
            <v>四川太极大药房连锁有限公司成华区西林一街药店</v>
          </cell>
          <cell r="E54">
            <v>162305</v>
          </cell>
          <cell r="F54" t="str">
            <v>氨糖软骨素钙片</v>
          </cell>
          <cell r="G54" t="str">
            <v>180片</v>
          </cell>
          <cell r="H54" t="str">
            <v>盒</v>
          </cell>
          <cell r="I54" t="str">
            <v>汤臣倍健</v>
          </cell>
          <cell r="J54">
            <v>25051</v>
          </cell>
          <cell r="K54">
            <v>30801</v>
          </cell>
          <cell r="L54" t="str">
            <v>改善骨质疏松类保健食品</v>
          </cell>
          <cell r="M54" t="str">
            <v>改善骨质疏松类保健食品</v>
          </cell>
          <cell r="N54" t="str">
            <v>保健食品</v>
          </cell>
          <cell r="O54" t="str">
            <v/>
          </cell>
          <cell r="P54" t="str">
            <v>B</v>
          </cell>
          <cell r="Q54" t="str">
            <v/>
          </cell>
          <cell r="R54" t="str">
            <v/>
          </cell>
          <cell r="S54" t="str">
            <v/>
          </cell>
          <cell r="T54" t="str">
            <v/>
          </cell>
          <cell r="U54" t="str">
            <v/>
          </cell>
          <cell r="V54" t="str">
            <v/>
          </cell>
          <cell r="W54">
            <v>6</v>
          </cell>
          <cell r="X54">
            <v>1552</v>
          </cell>
        </row>
        <row r="55">
          <cell r="B55">
            <v>103198</v>
          </cell>
          <cell r="C55" t="str">
            <v>西北片区</v>
          </cell>
          <cell r="D55" t="str">
            <v>四川太极大药房连锁有限公司青羊区贝森北路药店</v>
          </cell>
          <cell r="E55">
            <v>162305</v>
          </cell>
          <cell r="F55" t="str">
            <v>氨糖软骨素钙片</v>
          </cell>
          <cell r="G55" t="str">
            <v>180片</v>
          </cell>
          <cell r="H55" t="str">
            <v>盒</v>
          </cell>
          <cell r="I55" t="str">
            <v>汤臣倍健</v>
          </cell>
          <cell r="J55">
            <v>25051</v>
          </cell>
          <cell r="K55">
            <v>30801</v>
          </cell>
          <cell r="L55" t="str">
            <v>改善骨质疏松类保健食品</v>
          </cell>
          <cell r="M55" t="str">
            <v>改善骨质疏松类保健食品</v>
          </cell>
          <cell r="N55" t="str">
            <v>保健食品</v>
          </cell>
          <cell r="O55" t="str">
            <v/>
          </cell>
          <cell r="P55" t="str">
            <v>B</v>
          </cell>
          <cell r="Q55" t="str">
            <v/>
          </cell>
          <cell r="R55" t="str">
            <v/>
          </cell>
          <cell r="S55" t="str">
            <v/>
          </cell>
          <cell r="T55" t="str">
            <v/>
          </cell>
          <cell r="U55" t="str">
            <v/>
          </cell>
          <cell r="V55" t="str">
            <v/>
          </cell>
          <cell r="W55">
            <v>6</v>
          </cell>
          <cell r="X55">
            <v>1552</v>
          </cell>
        </row>
        <row r="56">
          <cell r="B56">
            <v>102565</v>
          </cell>
          <cell r="C56" t="str">
            <v>西北片区</v>
          </cell>
          <cell r="D56" t="str">
            <v>四川太极武侯区佳灵路药店</v>
          </cell>
          <cell r="E56">
            <v>162305</v>
          </cell>
          <cell r="F56" t="str">
            <v>氨糖软骨素钙片</v>
          </cell>
          <cell r="G56" t="str">
            <v>180片</v>
          </cell>
          <cell r="H56" t="str">
            <v>盒</v>
          </cell>
          <cell r="I56" t="str">
            <v>汤臣倍健</v>
          </cell>
          <cell r="J56">
            <v>25051</v>
          </cell>
          <cell r="K56">
            <v>30801</v>
          </cell>
          <cell r="L56" t="str">
            <v>改善骨质疏松类保健食品</v>
          </cell>
          <cell r="M56" t="str">
            <v>改善骨质疏松类保健食品</v>
          </cell>
          <cell r="N56" t="str">
            <v>保健食品</v>
          </cell>
          <cell r="O56" t="str">
            <v/>
          </cell>
          <cell r="P56" t="str">
            <v>B</v>
          </cell>
          <cell r="Q56" t="str">
            <v/>
          </cell>
          <cell r="R56" t="str">
            <v/>
          </cell>
          <cell r="S56" t="str">
            <v/>
          </cell>
          <cell r="T56" t="str">
            <v/>
          </cell>
          <cell r="U56" t="str">
            <v/>
          </cell>
          <cell r="V56" t="str">
            <v/>
          </cell>
          <cell r="W56">
            <v>5</v>
          </cell>
          <cell r="X56">
            <v>1552</v>
          </cell>
        </row>
        <row r="57">
          <cell r="B57">
            <v>754</v>
          </cell>
          <cell r="C57" t="str">
            <v>城郊二片区</v>
          </cell>
          <cell r="D57" t="str">
            <v>四川太极崇州市崇阳镇尚贤坊街药店</v>
          </cell>
          <cell r="E57">
            <v>162305</v>
          </cell>
          <cell r="F57" t="str">
            <v>氨糖软骨素钙片</v>
          </cell>
          <cell r="G57" t="str">
            <v>180片</v>
          </cell>
          <cell r="H57" t="str">
            <v>盒</v>
          </cell>
          <cell r="I57" t="str">
            <v>汤臣倍健</v>
          </cell>
          <cell r="J57">
            <v>25051</v>
          </cell>
          <cell r="K57">
            <v>30801</v>
          </cell>
          <cell r="L57" t="str">
            <v>改善骨质疏松类保健食品</v>
          </cell>
          <cell r="M57" t="str">
            <v>改善骨质疏松类保健食品</v>
          </cell>
          <cell r="N57" t="str">
            <v>保健食品</v>
          </cell>
          <cell r="O57" t="str">
            <v/>
          </cell>
          <cell r="P57" t="str">
            <v>B</v>
          </cell>
          <cell r="Q57" t="str">
            <v/>
          </cell>
          <cell r="R57" t="str">
            <v/>
          </cell>
          <cell r="S57" t="str">
            <v/>
          </cell>
          <cell r="T57" t="str">
            <v/>
          </cell>
          <cell r="U57" t="str">
            <v/>
          </cell>
          <cell r="V57" t="str">
            <v/>
          </cell>
          <cell r="W57">
            <v>6</v>
          </cell>
          <cell r="X57">
            <v>1552</v>
          </cell>
        </row>
        <row r="58">
          <cell r="B58">
            <v>743</v>
          </cell>
          <cell r="C58" t="str">
            <v>东南片区</v>
          </cell>
          <cell r="D58" t="str">
            <v>四川太极成华区万宇路药店</v>
          </cell>
          <cell r="E58">
            <v>162305</v>
          </cell>
          <cell r="F58" t="str">
            <v>氨糖软骨素钙片</v>
          </cell>
          <cell r="G58" t="str">
            <v>180片</v>
          </cell>
          <cell r="H58" t="str">
            <v>盒</v>
          </cell>
          <cell r="I58" t="str">
            <v>汤臣倍健</v>
          </cell>
          <cell r="J58">
            <v>25051</v>
          </cell>
          <cell r="K58">
            <v>30801</v>
          </cell>
          <cell r="L58" t="str">
            <v>改善骨质疏松类保健食品</v>
          </cell>
          <cell r="M58" t="str">
            <v>改善骨质疏松类保健食品</v>
          </cell>
          <cell r="N58" t="str">
            <v>保健食品</v>
          </cell>
          <cell r="O58" t="str">
            <v/>
          </cell>
          <cell r="P58" t="str">
            <v>B</v>
          </cell>
          <cell r="Q58" t="str">
            <v/>
          </cell>
          <cell r="R58" t="str">
            <v/>
          </cell>
          <cell r="S58" t="str">
            <v/>
          </cell>
          <cell r="T58" t="str">
            <v/>
          </cell>
          <cell r="U58" t="str">
            <v/>
          </cell>
          <cell r="V58" t="str">
            <v/>
          </cell>
          <cell r="W58">
            <v>6</v>
          </cell>
          <cell r="X58">
            <v>1552</v>
          </cell>
        </row>
        <row r="59">
          <cell r="B59">
            <v>351</v>
          </cell>
          <cell r="C59" t="str">
            <v>城郊二片区</v>
          </cell>
          <cell r="D59" t="str">
            <v>四川太极都江堰药店</v>
          </cell>
          <cell r="E59">
            <v>162305</v>
          </cell>
          <cell r="F59" t="str">
            <v>氨糖软骨素钙片</v>
          </cell>
          <cell r="G59" t="str">
            <v>180片</v>
          </cell>
          <cell r="H59" t="str">
            <v>盒</v>
          </cell>
          <cell r="I59" t="str">
            <v>汤臣倍健</v>
          </cell>
          <cell r="J59">
            <v>25051</v>
          </cell>
          <cell r="K59">
            <v>30801</v>
          </cell>
          <cell r="L59" t="str">
            <v>改善骨质疏松类保健食品</v>
          </cell>
          <cell r="M59" t="str">
            <v>改善骨质疏松类保健食品</v>
          </cell>
          <cell r="N59" t="str">
            <v>保健食品</v>
          </cell>
          <cell r="O59" t="str">
            <v/>
          </cell>
          <cell r="P59" t="str">
            <v>B</v>
          </cell>
          <cell r="Q59" t="str">
            <v/>
          </cell>
          <cell r="R59" t="str">
            <v/>
          </cell>
          <cell r="S59" t="str">
            <v/>
          </cell>
          <cell r="T59" t="str">
            <v/>
          </cell>
          <cell r="U59" t="str">
            <v/>
          </cell>
          <cell r="V59" t="str">
            <v/>
          </cell>
          <cell r="W59">
            <v>6</v>
          </cell>
          <cell r="X59">
            <v>1552</v>
          </cell>
        </row>
        <row r="60">
          <cell r="B60">
            <v>721</v>
          </cell>
          <cell r="C60" t="str">
            <v>城郊一片区</v>
          </cell>
          <cell r="D60" t="str">
            <v>四川太极邛崃市临邛镇洪川小区药店</v>
          </cell>
          <cell r="E60">
            <v>162305</v>
          </cell>
          <cell r="F60" t="str">
            <v>氨糖软骨素钙片</v>
          </cell>
          <cell r="G60" t="str">
            <v>180片</v>
          </cell>
          <cell r="H60" t="str">
            <v>盒</v>
          </cell>
          <cell r="I60" t="str">
            <v>汤臣倍健</v>
          </cell>
          <cell r="J60">
            <v>25051</v>
          </cell>
          <cell r="K60">
            <v>30801</v>
          </cell>
          <cell r="L60" t="str">
            <v>改善骨质疏松类保健食品</v>
          </cell>
          <cell r="M60" t="str">
            <v>改善骨质疏松类保健食品</v>
          </cell>
          <cell r="N60" t="str">
            <v>保健食品</v>
          </cell>
          <cell r="O60" t="str">
            <v/>
          </cell>
          <cell r="P60" t="str">
            <v>B</v>
          </cell>
          <cell r="Q60" t="str">
            <v/>
          </cell>
          <cell r="R60" t="str">
            <v/>
          </cell>
          <cell r="S60" t="str">
            <v/>
          </cell>
          <cell r="T60" t="str">
            <v/>
          </cell>
          <cell r="U60" t="str">
            <v/>
          </cell>
          <cell r="V60" t="str">
            <v/>
          </cell>
          <cell r="W60">
            <v>5</v>
          </cell>
          <cell r="X60">
            <v>1547.68</v>
          </cell>
        </row>
        <row r="61">
          <cell r="B61">
            <v>513</v>
          </cell>
          <cell r="C61" t="str">
            <v>西北片区</v>
          </cell>
          <cell r="D61" t="str">
            <v>四川太极武侯区顺和街店</v>
          </cell>
          <cell r="E61">
            <v>162305</v>
          </cell>
          <cell r="F61" t="str">
            <v>氨糖软骨素钙片</v>
          </cell>
          <cell r="G61" t="str">
            <v>180片</v>
          </cell>
          <cell r="H61" t="str">
            <v>盒</v>
          </cell>
          <cell r="I61" t="str">
            <v>汤臣倍健</v>
          </cell>
          <cell r="J61">
            <v>25051</v>
          </cell>
          <cell r="K61">
            <v>30801</v>
          </cell>
          <cell r="L61" t="str">
            <v>改善骨质疏松类保健食品</v>
          </cell>
          <cell r="M61" t="str">
            <v>改善骨质疏松类保健食品</v>
          </cell>
          <cell r="N61" t="str">
            <v>保健食品</v>
          </cell>
          <cell r="O61" t="str">
            <v/>
          </cell>
          <cell r="P61" t="str">
            <v>B</v>
          </cell>
          <cell r="Q61" t="str">
            <v/>
          </cell>
          <cell r="R61" t="str">
            <v/>
          </cell>
          <cell r="S61" t="str">
            <v/>
          </cell>
          <cell r="T61" t="str">
            <v/>
          </cell>
          <cell r="U61" t="str">
            <v/>
          </cell>
          <cell r="V61" t="str">
            <v/>
          </cell>
          <cell r="W61">
            <v>5</v>
          </cell>
          <cell r="X61">
            <v>1455</v>
          </cell>
        </row>
        <row r="62">
          <cell r="B62">
            <v>377</v>
          </cell>
          <cell r="C62" t="str">
            <v>东南片区</v>
          </cell>
          <cell r="D62" t="str">
            <v>四川太极新园大道药店</v>
          </cell>
          <cell r="E62">
            <v>162305</v>
          </cell>
          <cell r="F62" t="str">
            <v>氨糖软骨素钙片</v>
          </cell>
          <cell r="G62" t="str">
            <v>180片</v>
          </cell>
          <cell r="H62" t="str">
            <v>盒</v>
          </cell>
          <cell r="I62" t="str">
            <v>汤臣倍健</v>
          </cell>
          <cell r="J62">
            <v>25051</v>
          </cell>
          <cell r="K62">
            <v>30801</v>
          </cell>
          <cell r="L62" t="str">
            <v>改善骨质疏松类保健食品</v>
          </cell>
          <cell r="M62" t="str">
            <v>改善骨质疏松类保健食品</v>
          </cell>
          <cell r="N62" t="str">
            <v>保健食品</v>
          </cell>
          <cell r="O62" t="str">
            <v/>
          </cell>
          <cell r="P62" t="str">
            <v>B</v>
          </cell>
          <cell r="Q62" t="str">
            <v/>
          </cell>
          <cell r="R62" t="str">
            <v/>
          </cell>
          <cell r="S62" t="str">
            <v/>
          </cell>
          <cell r="T62" t="str">
            <v/>
          </cell>
          <cell r="U62" t="str">
            <v/>
          </cell>
          <cell r="V62" t="str">
            <v/>
          </cell>
          <cell r="W62">
            <v>4</v>
          </cell>
          <cell r="X62">
            <v>1455</v>
          </cell>
        </row>
        <row r="63">
          <cell r="B63">
            <v>308</v>
          </cell>
          <cell r="C63" t="str">
            <v>城中片区</v>
          </cell>
          <cell r="D63" t="str">
            <v>四川太极红星店</v>
          </cell>
          <cell r="E63">
            <v>162305</v>
          </cell>
          <cell r="F63" t="str">
            <v>氨糖软骨素钙片</v>
          </cell>
          <cell r="G63" t="str">
            <v>180片</v>
          </cell>
          <cell r="H63" t="str">
            <v>盒</v>
          </cell>
          <cell r="I63" t="str">
            <v>汤臣倍健</v>
          </cell>
          <cell r="J63">
            <v>25051</v>
          </cell>
          <cell r="K63">
            <v>30801</v>
          </cell>
          <cell r="L63" t="str">
            <v>改善骨质疏松类保健食品</v>
          </cell>
          <cell r="M63" t="str">
            <v>改善骨质疏松类保健食品</v>
          </cell>
          <cell r="N63" t="str">
            <v>保健食品</v>
          </cell>
          <cell r="O63" t="str">
            <v/>
          </cell>
          <cell r="P63" t="str">
            <v>B</v>
          </cell>
          <cell r="Q63" t="str">
            <v/>
          </cell>
          <cell r="R63" t="str">
            <v/>
          </cell>
          <cell r="S63" t="str">
            <v/>
          </cell>
          <cell r="T63" t="str">
            <v/>
          </cell>
          <cell r="U63" t="str">
            <v/>
          </cell>
          <cell r="V63" t="str">
            <v/>
          </cell>
          <cell r="W63">
            <v>4</v>
          </cell>
          <cell r="X63">
            <v>1455</v>
          </cell>
        </row>
        <row r="64">
          <cell r="B64">
            <v>581</v>
          </cell>
          <cell r="C64" t="str">
            <v>西北片区</v>
          </cell>
          <cell r="D64" t="str">
            <v>四川太极成华区二环路北四段药店（汇融名城）</v>
          </cell>
          <cell r="E64">
            <v>162305</v>
          </cell>
          <cell r="F64" t="str">
            <v>氨糖软骨素钙片</v>
          </cell>
          <cell r="G64" t="str">
            <v>180片</v>
          </cell>
          <cell r="H64" t="str">
            <v>盒</v>
          </cell>
          <cell r="I64" t="str">
            <v>汤臣倍健</v>
          </cell>
          <cell r="J64">
            <v>25051</v>
          </cell>
          <cell r="K64">
            <v>30801</v>
          </cell>
          <cell r="L64" t="str">
            <v>改善骨质疏松类保健食品</v>
          </cell>
          <cell r="M64" t="str">
            <v>改善骨质疏松类保健食品</v>
          </cell>
          <cell r="N64" t="str">
            <v>保健食品</v>
          </cell>
          <cell r="O64" t="str">
            <v/>
          </cell>
          <cell r="P64" t="str">
            <v>B</v>
          </cell>
          <cell r="Q64" t="str">
            <v/>
          </cell>
          <cell r="R64" t="str">
            <v/>
          </cell>
          <cell r="S64" t="str">
            <v/>
          </cell>
          <cell r="T64" t="str">
            <v/>
          </cell>
          <cell r="U64" t="str">
            <v/>
          </cell>
          <cell r="V64" t="str">
            <v/>
          </cell>
          <cell r="W64">
            <v>5</v>
          </cell>
          <cell r="X64">
            <v>1452</v>
          </cell>
        </row>
        <row r="65">
          <cell r="B65">
            <v>355</v>
          </cell>
          <cell r="C65" t="str">
            <v>城中片区</v>
          </cell>
          <cell r="D65" t="str">
            <v>四川太极双林路药店</v>
          </cell>
          <cell r="E65">
            <v>162305</v>
          </cell>
          <cell r="F65" t="str">
            <v>氨糖软骨素钙片</v>
          </cell>
          <cell r="G65" t="str">
            <v>180片</v>
          </cell>
          <cell r="H65" t="str">
            <v>盒</v>
          </cell>
          <cell r="I65" t="str">
            <v>汤臣倍健</v>
          </cell>
          <cell r="J65">
            <v>25051</v>
          </cell>
          <cell r="K65">
            <v>30801</v>
          </cell>
          <cell r="L65" t="str">
            <v>改善骨质疏松类保健食品</v>
          </cell>
          <cell r="M65" t="str">
            <v>改善骨质疏松类保健食品</v>
          </cell>
          <cell r="N65" t="str">
            <v>保健食品</v>
          </cell>
          <cell r="O65" t="str">
            <v/>
          </cell>
          <cell r="P65" t="str">
            <v>B</v>
          </cell>
          <cell r="Q65" t="str">
            <v/>
          </cell>
          <cell r="R65" t="str">
            <v/>
          </cell>
          <cell r="S65" t="str">
            <v/>
          </cell>
          <cell r="T65" t="str">
            <v/>
          </cell>
          <cell r="U65" t="str">
            <v/>
          </cell>
          <cell r="V65" t="str">
            <v/>
          </cell>
          <cell r="W65">
            <v>5</v>
          </cell>
          <cell r="X65">
            <v>1395</v>
          </cell>
        </row>
        <row r="66">
          <cell r="B66">
            <v>710</v>
          </cell>
          <cell r="C66" t="str">
            <v>城郊二片区</v>
          </cell>
          <cell r="D66" t="str">
            <v>四川太极都江堰市蒲阳镇堰问道西路药店</v>
          </cell>
          <cell r="E66">
            <v>162305</v>
          </cell>
          <cell r="F66" t="str">
            <v>氨糖软骨素钙片</v>
          </cell>
          <cell r="G66" t="str">
            <v>180片</v>
          </cell>
          <cell r="H66" t="str">
            <v>盒</v>
          </cell>
          <cell r="I66" t="str">
            <v>汤臣倍健</v>
          </cell>
          <cell r="J66">
            <v>25051</v>
          </cell>
          <cell r="K66">
            <v>30801</v>
          </cell>
          <cell r="L66" t="str">
            <v>改善骨质疏松类保健食品</v>
          </cell>
          <cell r="M66" t="str">
            <v>改善骨质疏松类保健食品</v>
          </cell>
          <cell r="N66" t="str">
            <v>保健食品</v>
          </cell>
          <cell r="O66" t="str">
            <v/>
          </cell>
          <cell r="P66" t="str">
            <v>B</v>
          </cell>
          <cell r="Q66" t="str">
            <v/>
          </cell>
          <cell r="R66" t="str">
            <v/>
          </cell>
          <cell r="S66" t="str">
            <v/>
          </cell>
          <cell r="T66" t="str">
            <v/>
          </cell>
          <cell r="U66" t="str">
            <v/>
          </cell>
          <cell r="V66" t="str">
            <v/>
          </cell>
          <cell r="W66">
            <v>5</v>
          </cell>
          <cell r="X66">
            <v>1387</v>
          </cell>
        </row>
        <row r="67">
          <cell r="B67">
            <v>385</v>
          </cell>
          <cell r="C67" t="str">
            <v>城郊一片区</v>
          </cell>
          <cell r="D67" t="str">
            <v>四川太极五津西路药店</v>
          </cell>
          <cell r="E67">
            <v>162305</v>
          </cell>
          <cell r="F67" t="str">
            <v>氨糖软骨素钙片</v>
          </cell>
          <cell r="G67" t="str">
            <v>180片</v>
          </cell>
          <cell r="H67" t="str">
            <v>盒</v>
          </cell>
          <cell r="I67" t="str">
            <v>汤臣倍健</v>
          </cell>
          <cell r="J67">
            <v>25051</v>
          </cell>
          <cell r="K67">
            <v>30801</v>
          </cell>
          <cell r="L67" t="str">
            <v>改善骨质疏松类保健食品</v>
          </cell>
          <cell r="M67" t="str">
            <v>改善骨质疏松类保健食品</v>
          </cell>
          <cell r="N67" t="str">
            <v>保健食品</v>
          </cell>
          <cell r="O67" t="str">
            <v/>
          </cell>
          <cell r="P67" t="str">
            <v>B</v>
          </cell>
          <cell r="Q67" t="str">
            <v/>
          </cell>
          <cell r="R67" t="str">
            <v/>
          </cell>
          <cell r="S67" t="str">
            <v/>
          </cell>
          <cell r="T67" t="str">
            <v/>
          </cell>
          <cell r="U67" t="str">
            <v/>
          </cell>
          <cell r="V67" t="str">
            <v/>
          </cell>
          <cell r="W67">
            <v>4</v>
          </cell>
          <cell r="X67">
            <v>1319.2</v>
          </cell>
        </row>
        <row r="68">
          <cell r="B68">
            <v>357</v>
          </cell>
          <cell r="C68" t="str">
            <v>西北片区</v>
          </cell>
          <cell r="D68" t="str">
            <v>四川太极清江东路药店</v>
          </cell>
          <cell r="E68">
            <v>162305</v>
          </cell>
          <cell r="F68" t="str">
            <v>氨糖软骨素钙片</v>
          </cell>
          <cell r="G68" t="str">
            <v>180片</v>
          </cell>
          <cell r="H68" t="str">
            <v>盒</v>
          </cell>
          <cell r="I68" t="str">
            <v>汤臣倍健</v>
          </cell>
          <cell r="J68">
            <v>25051</v>
          </cell>
          <cell r="K68">
            <v>30801</v>
          </cell>
          <cell r="L68" t="str">
            <v>改善骨质疏松类保健食品</v>
          </cell>
          <cell r="M68" t="str">
            <v>改善骨质疏松类保健食品</v>
          </cell>
          <cell r="N68" t="str">
            <v>保健食品</v>
          </cell>
          <cell r="O68" t="str">
            <v/>
          </cell>
          <cell r="P68" t="str">
            <v>B</v>
          </cell>
          <cell r="Q68" t="str">
            <v/>
          </cell>
          <cell r="R68" t="str">
            <v/>
          </cell>
          <cell r="S68" t="str">
            <v/>
          </cell>
          <cell r="T68" t="str">
            <v/>
          </cell>
          <cell r="U68" t="str">
            <v/>
          </cell>
          <cell r="V68" t="str">
            <v/>
          </cell>
          <cell r="W68">
            <v>5</v>
          </cell>
          <cell r="X68">
            <v>1242</v>
          </cell>
        </row>
        <row r="69">
          <cell r="B69">
            <v>723</v>
          </cell>
          <cell r="C69" t="str">
            <v>城中片区</v>
          </cell>
          <cell r="D69" t="str">
            <v>四川太极锦江区柳翠路药店</v>
          </cell>
          <cell r="E69">
            <v>162305</v>
          </cell>
          <cell r="F69" t="str">
            <v>氨糖软骨素钙片</v>
          </cell>
          <cell r="G69" t="str">
            <v>180片</v>
          </cell>
          <cell r="H69" t="str">
            <v>盒</v>
          </cell>
          <cell r="I69" t="str">
            <v>汤臣倍健</v>
          </cell>
          <cell r="J69">
            <v>25051</v>
          </cell>
          <cell r="K69">
            <v>30801</v>
          </cell>
          <cell r="L69" t="str">
            <v>改善骨质疏松类保健食品</v>
          </cell>
          <cell r="M69" t="str">
            <v>改善骨质疏松类保健食品</v>
          </cell>
          <cell r="N69" t="str">
            <v>保健食品</v>
          </cell>
          <cell r="O69" t="str">
            <v/>
          </cell>
          <cell r="P69" t="str">
            <v>B</v>
          </cell>
          <cell r="Q69" t="str">
            <v/>
          </cell>
          <cell r="R69" t="str">
            <v/>
          </cell>
          <cell r="S69" t="str">
            <v/>
          </cell>
          <cell r="T69" t="str">
            <v/>
          </cell>
          <cell r="U69" t="str">
            <v/>
          </cell>
          <cell r="V69" t="str">
            <v/>
          </cell>
          <cell r="W69">
            <v>4</v>
          </cell>
          <cell r="X69">
            <v>1164</v>
          </cell>
        </row>
        <row r="70">
          <cell r="B70">
            <v>594</v>
          </cell>
          <cell r="C70" t="str">
            <v>城郊一片区</v>
          </cell>
          <cell r="D70" t="str">
            <v>四川太极大邑县安仁镇千禧街药店</v>
          </cell>
          <cell r="E70">
            <v>162305</v>
          </cell>
          <cell r="F70" t="str">
            <v>氨糖软骨素钙片</v>
          </cell>
          <cell r="G70" t="str">
            <v>180片</v>
          </cell>
          <cell r="H70" t="str">
            <v>盒</v>
          </cell>
          <cell r="I70" t="str">
            <v>汤臣倍健</v>
          </cell>
          <cell r="J70">
            <v>25051</v>
          </cell>
          <cell r="K70">
            <v>30801</v>
          </cell>
          <cell r="L70" t="str">
            <v>改善骨质疏松类保健食品</v>
          </cell>
          <cell r="M70" t="str">
            <v>改善骨质疏松类保健食品</v>
          </cell>
          <cell r="N70" t="str">
            <v>保健食品</v>
          </cell>
          <cell r="O70" t="str">
            <v/>
          </cell>
          <cell r="P70" t="str">
            <v>B</v>
          </cell>
          <cell r="Q70" t="str">
            <v/>
          </cell>
          <cell r="R70" t="str">
            <v/>
          </cell>
          <cell r="S70" t="str">
            <v/>
          </cell>
          <cell r="T70" t="str">
            <v/>
          </cell>
          <cell r="U70" t="str">
            <v/>
          </cell>
          <cell r="V70" t="str">
            <v/>
          </cell>
          <cell r="W70">
            <v>4</v>
          </cell>
          <cell r="X70">
            <v>1164</v>
          </cell>
        </row>
        <row r="71">
          <cell r="B71">
            <v>716</v>
          </cell>
          <cell r="C71" t="str">
            <v>城郊一片区</v>
          </cell>
          <cell r="D71" t="str">
            <v>四川太极大邑县沙渠镇方圆路药店</v>
          </cell>
          <cell r="E71">
            <v>162305</v>
          </cell>
          <cell r="F71" t="str">
            <v>氨糖软骨素钙片</v>
          </cell>
          <cell r="G71" t="str">
            <v>180片</v>
          </cell>
          <cell r="H71" t="str">
            <v>盒</v>
          </cell>
          <cell r="I71" t="str">
            <v>汤臣倍健</v>
          </cell>
          <cell r="J71">
            <v>25051</v>
          </cell>
          <cell r="K71">
            <v>30801</v>
          </cell>
          <cell r="L71" t="str">
            <v>改善骨质疏松类保健食品</v>
          </cell>
          <cell r="M71" t="str">
            <v>改善骨质疏松类保健食品</v>
          </cell>
          <cell r="N71" t="str">
            <v>保健食品</v>
          </cell>
          <cell r="O71" t="str">
            <v/>
          </cell>
          <cell r="P71" t="str">
            <v>B</v>
          </cell>
          <cell r="Q71" t="str">
            <v/>
          </cell>
          <cell r="R71" t="str">
            <v/>
          </cell>
          <cell r="S71" t="str">
            <v/>
          </cell>
          <cell r="T71" t="str">
            <v/>
          </cell>
          <cell r="U71" t="str">
            <v/>
          </cell>
          <cell r="V71" t="str">
            <v/>
          </cell>
          <cell r="W71">
            <v>4</v>
          </cell>
          <cell r="X71">
            <v>1067</v>
          </cell>
        </row>
        <row r="72">
          <cell r="B72">
            <v>591</v>
          </cell>
          <cell r="C72" t="str">
            <v>城郊一片区</v>
          </cell>
          <cell r="D72" t="str">
            <v>四川太极邛崃市临邛镇长安大道药店</v>
          </cell>
          <cell r="E72">
            <v>162305</v>
          </cell>
          <cell r="F72" t="str">
            <v>氨糖软骨素钙片</v>
          </cell>
          <cell r="G72" t="str">
            <v>180片</v>
          </cell>
          <cell r="H72" t="str">
            <v>盒</v>
          </cell>
          <cell r="I72" t="str">
            <v>汤臣倍健</v>
          </cell>
          <cell r="J72">
            <v>25051</v>
          </cell>
          <cell r="K72">
            <v>30801</v>
          </cell>
          <cell r="L72" t="str">
            <v>改善骨质疏松类保健食品</v>
          </cell>
          <cell r="M72" t="str">
            <v>改善骨质疏松类保健食品</v>
          </cell>
          <cell r="N72" t="str">
            <v>保健食品</v>
          </cell>
          <cell r="O72" t="str">
            <v/>
          </cell>
          <cell r="P72" t="str">
            <v>B</v>
          </cell>
          <cell r="Q72" t="str">
            <v/>
          </cell>
          <cell r="R72" t="str">
            <v/>
          </cell>
          <cell r="S72" t="str">
            <v/>
          </cell>
          <cell r="T72" t="str">
            <v/>
          </cell>
          <cell r="U72" t="str">
            <v/>
          </cell>
          <cell r="V72" t="str">
            <v/>
          </cell>
          <cell r="W72">
            <v>3</v>
          </cell>
          <cell r="X72">
            <v>1067</v>
          </cell>
        </row>
        <row r="73">
          <cell r="B73">
            <v>539</v>
          </cell>
          <cell r="C73" t="str">
            <v>城郊一片区</v>
          </cell>
          <cell r="D73" t="str">
            <v>四川太极大邑县晋原镇子龙路店</v>
          </cell>
          <cell r="E73">
            <v>162305</v>
          </cell>
          <cell r="F73" t="str">
            <v>氨糖软骨素钙片</v>
          </cell>
          <cell r="G73" t="str">
            <v>180片</v>
          </cell>
          <cell r="H73" t="str">
            <v>盒</v>
          </cell>
          <cell r="I73" t="str">
            <v>汤臣倍健</v>
          </cell>
          <cell r="J73">
            <v>25051</v>
          </cell>
          <cell r="K73">
            <v>30801</v>
          </cell>
          <cell r="L73" t="str">
            <v>改善骨质疏松类保健食品</v>
          </cell>
          <cell r="M73" t="str">
            <v>改善骨质疏松类保健食品</v>
          </cell>
          <cell r="N73" t="str">
            <v>保健食品</v>
          </cell>
          <cell r="O73" t="str">
            <v/>
          </cell>
          <cell r="P73" t="str">
            <v>B</v>
          </cell>
          <cell r="Q73" t="str">
            <v/>
          </cell>
          <cell r="R73" t="str">
            <v/>
          </cell>
          <cell r="S73" t="str">
            <v/>
          </cell>
          <cell r="T73" t="str">
            <v/>
          </cell>
          <cell r="U73" t="str">
            <v/>
          </cell>
          <cell r="V73" t="str">
            <v/>
          </cell>
          <cell r="W73">
            <v>3</v>
          </cell>
          <cell r="X73">
            <v>1025.8</v>
          </cell>
        </row>
        <row r="74">
          <cell r="B74">
            <v>102564</v>
          </cell>
          <cell r="C74" t="str">
            <v>城郊一片区</v>
          </cell>
          <cell r="D74" t="str">
            <v>四川太极邛崃市临邛镇翠荫街药店</v>
          </cell>
          <cell r="E74">
            <v>162305</v>
          </cell>
          <cell r="F74" t="str">
            <v>氨糖软骨素钙片</v>
          </cell>
          <cell r="G74" t="str">
            <v>180片</v>
          </cell>
          <cell r="H74" t="str">
            <v>盒</v>
          </cell>
          <cell r="I74" t="str">
            <v>汤臣倍健</v>
          </cell>
          <cell r="J74">
            <v>25051</v>
          </cell>
          <cell r="K74">
            <v>30801</v>
          </cell>
          <cell r="L74" t="str">
            <v>改善骨质疏松类保健食品</v>
          </cell>
          <cell r="M74" t="str">
            <v>改善骨质疏松类保健食品</v>
          </cell>
          <cell r="N74" t="str">
            <v>保健食品</v>
          </cell>
          <cell r="O74" t="str">
            <v/>
          </cell>
          <cell r="P74" t="str">
            <v>B</v>
          </cell>
          <cell r="Q74" t="str">
            <v/>
          </cell>
          <cell r="R74" t="str">
            <v/>
          </cell>
          <cell r="S74" t="str">
            <v/>
          </cell>
          <cell r="T74" t="str">
            <v/>
          </cell>
          <cell r="U74" t="str">
            <v/>
          </cell>
          <cell r="V74" t="str">
            <v/>
          </cell>
          <cell r="W74">
            <v>3</v>
          </cell>
          <cell r="X74">
            <v>776</v>
          </cell>
        </row>
        <row r="75">
          <cell r="B75">
            <v>102478</v>
          </cell>
          <cell r="C75" t="str">
            <v>城中片区</v>
          </cell>
          <cell r="D75" t="str">
            <v>四川太极锦江区静明路药店</v>
          </cell>
          <cell r="E75">
            <v>162305</v>
          </cell>
          <cell r="F75" t="str">
            <v>氨糖软骨素钙片</v>
          </cell>
          <cell r="G75" t="str">
            <v>180片</v>
          </cell>
          <cell r="H75" t="str">
            <v>盒</v>
          </cell>
          <cell r="I75" t="str">
            <v>汤臣倍健</v>
          </cell>
          <cell r="J75">
            <v>25051</v>
          </cell>
          <cell r="K75">
            <v>30801</v>
          </cell>
          <cell r="L75" t="str">
            <v>改善骨质疏松类保健食品</v>
          </cell>
          <cell r="M75" t="str">
            <v>改善骨质疏松类保健食品</v>
          </cell>
          <cell r="N75" t="str">
            <v>保健食品</v>
          </cell>
          <cell r="O75" t="str">
            <v/>
          </cell>
          <cell r="P75" t="str">
            <v>B</v>
          </cell>
          <cell r="Q75" t="str">
            <v/>
          </cell>
          <cell r="R75" t="str">
            <v/>
          </cell>
          <cell r="S75" t="str">
            <v/>
          </cell>
          <cell r="T75" t="str">
            <v/>
          </cell>
          <cell r="U75" t="str">
            <v/>
          </cell>
          <cell r="V75" t="str">
            <v/>
          </cell>
          <cell r="W75">
            <v>3</v>
          </cell>
          <cell r="X75">
            <v>776</v>
          </cell>
        </row>
        <row r="76">
          <cell r="B76">
            <v>101453</v>
          </cell>
          <cell r="C76" t="str">
            <v>城郊二片区</v>
          </cell>
          <cell r="D76" t="str">
            <v>四川太极温江区公平街道江安路药店</v>
          </cell>
          <cell r="E76">
            <v>162305</v>
          </cell>
          <cell r="F76" t="str">
            <v>氨糖软骨素钙片</v>
          </cell>
          <cell r="G76" t="str">
            <v>180片</v>
          </cell>
          <cell r="H76" t="str">
            <v>盒</v>
          </cell>
          <cell r="I76" t="str">
            <v>汤臣倍健</v>
          </cell>
          <cell r="J76">
            <v>25051</v>
          </cell>
          <cell r="K76">
            <v>30801</v>
          </cell>
          <cell r="L76" t="str">
            <v>改善骨质疏松类保健食品</v>
          </cell>
          <cell r="M76" t="str">
            <v>改善骨质疏松类保健食品</v>
          </cell>
          <cell r="N76" t="str">
            <v>保健食品</v>
          </cell>
          <cell r="O76" t="str">
            <v/>
          </cell>
          <cell r="P76" t="str">
            <v>B</v>
          </cell>
          <cell r="Q76" t="str">
            <v/>
          </cell>
          <cell r="R76" t="str">
            <v/>
          </cell>
          <cell r="S76" t="str">
            <v/>
          </cell>
          <cell r="T76" t="str">
            <v/>
          </cell>
          <cell r="U76" t="str">
            <v/>
          </cell>
          <cell r="V76" t="str">
            <v/>
          </cell>
          <cell r="W76">
            <v>3</v>
          </cell>
          <cell r="X76">
            <v>776</v>
          </cell>
        </row>
        <row r="77">
          <cell r="B77">
            <v>573</v>
          </cell>
          <cell r="C77" t="str">
            <v>东南片区</v>
          </cell>
          <cell r="D77" t="str">
            <v>四川太极双流县西航港街道锦华路一段药店</v>
          </cell>
          <cell r="E77">
            <v>162305</v>
          </cell>
          <cell r="F77" t="str">
            <v>氨糖软骨素钙片</v>
          </cell>
          <cell r="G77" t="str">
            <v>180片</v>
          </cell>
          <cell r="H77" t="str">
            <v>盒</v>
          </cell>
          <cell r="I77" t="str">
            <v>汤臣倍健</v>
          </cell>
          <cell r="J77">
            <v>25051</v>
          </cell>
          <cell r="K77">
            <v>30801</v>
          </cell>
          <cell r="L77" t="str">
            <v>改善骨质疏松类保健食品</v>
          </cell>
          <cell r="M77" t="str">
            <v>改善骨质疏松类保健食品</v>
          </cell>
          <cell r="N77" t="str">
            <v>保健食品</v>
          </cell>
          <cell r="O77" t="str">
            <v/>
          </cell>
          <cell r="P77" t="str">
            <v>B</v>
          </cell>
          <cell r="Q77" t="str">
            <v/>
          </cell>
          <cell r="R77" t="str">
            <v/>
          </cell>
          <cell r="S77" t="str">
            <v/>
          </cell>
          <cell r="T77" t="str">
            <v/>
          </cell>
          <cell r="U77" t="str">
            <v/>
          </cell>
          <cell r="V77" t="str">
            <v/>
          </cell>
          <cell r="W77">
            <v>2</v>
          </cell>
          <cell r="X77">
            <v>776</v>
          </cell>
        </row>
        <row r="78">
          <cell r="B78">
            <v>311</v>
          </cell>
          <cell r="C78" t="str">
            <v>西北片区</v>
          </cell>
          <cell r="D78" t="str">
            <v>四川太极西部店</v>
          </cell>
          <cell r="E78">
            <v>162305</v>
          </cell>
          <cell r="F78" t="str">
            <v>氨糖软骨素钙片</v>
          </cell>
          <cell r="G78" t="str">
            <v>180片</v>
          </cell>
          <cell r="H78" t="str">
            <v>盒</v>
          </cell>
          <cell r="I78" t="str">
            <v>汤臣倍健</v>
          </cell>
          <cell r="J78">
            <v>25051</v>
          </cell>
          <cell r="K78">
            <v>30801</v>
          </cell>
          <cell r="L78" t="str">
            <v>改善骨质疏松类保健食品</v>
          </cell>
          <cell r="M78" t="str">
            <v>改善骨质疏松类保健食品</v>
          </cell>
          <cell r="N78" t="str">
            <v>保健食品</v>
          </cell>
          <cell r="O78" t="str">
            <v/>
          </cell>
          <cell r="P78" t="str">
            <v>B</v>
          </cell>
          <cell r="Q78" t="str">
            <v/>
          </cell>
          <cell r="R78" t="str">
            <v/>
          </cell>
          <cell r="S78" t="str">
            <v/>
          </cell>
          <cell r="T78" t="str">
            <v/>
          </cell>
          <cell r="U78" t="str">
            <v/>
          </cell>
          <cell r="V78" t="str">
            <v/>
          </cell>
          <cell r="W78">
            <v>2</v>
          </cell>
          <cell r="X78">
            <v>776</v>
          </cell>
        </row>
        <row r="79">
          <cell r="B79">
            <v>740</v>
          </cell>
          <cell r="C79" t="str">
            <v>东南片区</v>
          </cell>
          <cell r="D79" t="str">
            <v>四川太极成华区华康路药店</v>
          </cell>
          <cell r="E79">
            <v>162305</v>
          </cell>
          <cell r="F79" t="str">
            <v>氨糖软骨素钙片</v>
          </cell>
          <cell r="G79" t="str">
            <v>180片</v>
          </cell>
          <cell r="H79" t="str">
            <v>盒</v>
          </cell>
          <cell r="I79" t="str">
            <v>汤臣倍健</v>
          </cell>
          <cell r="J79">
            <v>25051</v>
          </cell>
          <cell r="K79">
            <v>30801</v>
          </cell>
          <cell r="L79" t="str">
            <v>改善骨质疏松类保健食品</v>
          </cell>
          <cell r="M79" t="str">
            <v>改善骨质疏松类保健食品</v>
          </cell>
          <cell r="N79" t="str">
            <v>保健食品</v>
          </cell>
          <cell r="O79" t="str">
            <v/>
          </cell>
          <cell r="P79" t="str">
            <v>B</v>
          </cell>
          <cell r="Q79" t="str">
            <v/>
          </cell>
          <cell r="R79" t="str">
            <v/>
          </cell>
          <cell r="S79" t="str">
            <v/>
          </cell>
          <cell r="T79" t="str">
            <v/>
          </cell>
          <cell r="U79" t="str">
            <v/>
          </cell>
          <cell r="V79" t="str">
            <v/>
          </cell>
          <cell r="W79">
            <v>2</v>
          </cell>
          <cell r="X79">
            <v>717.8</v>
          </cell>
        </row>
        <row r="80">
          <cell r="B80">
            <v>545</v>
          </cell>
          <cell r="C80" t="str">
            <v>东南片区</v>
          </cell>
          <cell r="D80" t="str">
            <v>四川太极龙潭西路店</v>
          </cell>
          <cell r="E80">
            <v>162305</v>
          </cell>
          <cell r="F80" t="str">
            <v>氨糖软骨素钙片</v>
          </cell>
          <cell r="G80" t="str">
            <v>180片</v>
          </cell>
          <cell r="H80" t="str">
            <v>盒</v>
          </cell>
          <cell r="I80" t="str">
            <v>汤臣倍健</v>
          </cell>
          <cell r="J80">
            <v>25051</v>
          </cell>
          <cell r="K80">
            <v>30801</v>
          </cell>
          <cell r="L80" t="str">
            <v>改善骨质疏松类保健食品</v>
          </cell>
          <cell r="M80" t="str">
            <v>改善骨质疏松类保健食品</v>
          </cell>
          <cell r="N80" t="str">
            <v>保健食品</v>
          </cell>
          <cell r="O80" t="str">
            <v/>
          </cell>
          <cell r="P80" t="str">
            <v>B</v>
          </cell>
          <cell r="Q80" t="str">
            <v/>
          </cell>
          <cell r="R80" t="str">
            <v/>
          </cell>
          <cell r="S80" t="str">
            <v/>
          </cell>
          <cell r="T80" t="str">
            <v/>
          </cell>
          <cell r="U80" t="str">
            <v/>
          </cell>
          <cell r="V80" t="str">
            <v/>
          </cell>
          <cell r="W80">
            <v>2</v>
          </cell>
          <cell r="X80">
            <v>679</v>
          </cell>
        </row>
        <row r="81">
          <cell r="B81">
            <v>584</v>
          </cell>
          <cell r="C81" t="str">
            <v>东南片区</v>
          </cell>
          <cell r="D81" t="str">
            <v>四川太极高新区中和街道柳荫街药店</v>
          </cell>
          <cell r="E81">
            <v>162305</v>
          </cell>
          <cell r="F81" t="str">
            <v>氨糖软骨素钙片</v>
          </cell>
          <cell r="G81" t="str">
            <v>180片</v>
          </cell>
          <cell r="H81" t="str">
            <v>盒</v>
          </cell>
          <cell r="I81" t="str">
            <v>汤臣倍健</v>
          </cell>
          <cell r="J81">
            <v>25051</v>
          </cell>
          <cell r="K81">
            <v>30801</v>
          </cell>
          <cell r="L81" t="str">
            <v>改善骨质疏松类保健食品</v>
          </cell>
          <cell r="M81" t="str">
            <v>改善骨质疏松类保健食品</v>
          </cell>
          <cell r="N81" t="str">
            <v>保健食品</v>
          </cell>
          <cell r="O81" t="str">
            <v/>
          </cell>
          <cell r="P81" t="str">
            <v>B</v>
          </cell>
          <cell r="Q81" t="str">
            <v/>
          </cell>
          <cell r="R81" t="str">
            <v/>
          </cell>
          <cell r="S81" t="str">
            <v/>
          </cell>
          <cell r="T81" t="str">
            <v/>
          </cell>
          <cell r="U81" t="str">
            <v/>
          </cell>
          <cell r="V81" t="str">
            <v/>
          </cell>
          <cell r="W81">
            <v>2</v>
          </cell>
          <cell r="X81">
            <v>620.8</v>
          </cell>
        </row>
        <row r="82">
          <cell r="B82">
            <v>713</v>
          </cell>
          <cell r="C82" t="str">
            <v>城郊二片区</v>
          </cell>
          <cell r="D82" t="str">
            <v>四川太极都江堰聚源镇药店</v>
          </cell>
          <cell r="E82">
            <v>162305</v>
          </cell>
          <cell r="F82" t="str">
            <v>氨糖软骨素钙片</v>
          </cell>
          <cell r="G82" t="str">
            <v>180片</v>
          </cell>
          <cell r="H82" t="str">
            <v>盒</v>
          </cell>
          <cell r="I82" t="str">
            <v>汤臣倍健</v>
          </cell>
          <cell r="J82">
            <v>25051</v>
          </cell>
          <cell r="K82">
            <v>30801</v>
          </cell>
          <cell r="L82" t="str">
            <v>改善骨质疏松类保健食品</v>
          </cell>
          <cell r="M82" t="str">
            <v>改善骨质疏松类保健食品</v>
          </cell>
          <cell r="N82" t="str">
            <v>保健食品</v>
          </cell>
          <cell r="O82" t="str">
            <v/>
          </cell>
          <cell r="P82" t="str">
            <v>B</v>
          </cell>
          <cell r="Q82" t="str">
            <v/>
          </cell>
          <cell r="R82" t="str">
            <v/>
          </cell>
          <cell r="S82" t="str">
            <v/>
          </cell>
          <cell r="T82" t="str">
            <v/>
          </cell>
          <cell r="U82" t="str">
            <v/>
          </cell>
          <cell r="V82" t="str">
            <v/>
          </cell>
          <cell r="W82">
            <v>2</v>
          </cell>
          <cell r="X82">
            <v>582</v>
          </cell>
        </row>
        <row r="83">
          <cell r="B83">
            <v>104429</v>
          </cell>
          <cell r="C83" t="str">
            <v>西北片区</v>
          </cell>
          <cell r="D83" t="str">
            <v>四川太极武侯区大华街药店</v>
          </cell>
          <cell r="E83">
            <v>162305</v>
          </cell>
          <cell r="F83" t="str">
            <v>氨糖软骨素钙片</v>
          </cell>
          <cell r="G83" t="str">
            <v>180片</v>
          </cell>
          <cell r="H83" t="str">
            <v>盒</v>
          </cell>
          <cell r="I83" t="str">
            <v>汤臣倍健</v>
          </cell>
          <cell r="J83">
            <v>25051</v>
          </cell>
          <cell r="K83">
            <v>30801</v>
          </cell>
          <cell r="L83" t="str">
            <v>改善骨质疏松类保健食品</v>
          </cell>
          <cell r="M83" t="str">
            <v>改善骨质疏松类保健食品</v>
          </cell>
          <cell r="N83" t="str">
            <v>保健食品</v>
          </cell>
          <cell r="O83" t="str">
            <v/>
          </cell>
          <cell r="P83" t="str">
            <v>B</v>
          </cell>
          <cell r="Q83" t="str">
            <v/>
          </cell>
          <cell r="R83" t="str">
            <v/>
          </cell>
          <cell r="S83" t="str">
            <v/>
          </cell>
          <cell r="T83" t="str">
            <v/>
          </cell>
          <cell r="U83" t="str">
            <v/>
          </cell>
          <cell r="V83" t="str">
            <v/>
          </cell>
          <cell r="W83">
            <v>2</v>
          </cell>
          <cell r="X83">
            <v>388</v>
          </cell>
        </row>
        <row r="84">
          <cell r="B84">
            <v>102479</v>
          </cell>
          <cell r="C84" t="str">
            <v>城中片区</v>
          </cell>
          <cell r="D84" t="str">
            <v>四川太极锦江区劼人路药店</v>
          </cell>
          <cell r="E84">
            <v>162305</v>
          </cell>
          <cell r="F84" t="str">
            <v>氨糖软骨素钙片</v>
          </cell>
          <cell r="G84" t="str">
            <v>180片</v>
          </cell>
          <cell r="H84" t="str">
            <v>盒</v>
          </cell>
          <cell r="I84" t="str">
            <v>汤臣倍健</v>
          </cell>
          <cell r="J84">
            <v>25051</v>
          </cell>
          <cell r="K84">
            <v>30801</v>
          </cell>
          <cell r="L84" t="str">
            <v>改善骨质疏松类保健食品</v>
          </cell>
          <cell r="M84" t="str">
            <v>改善骨质疏松类保健食品</v>
          </cell>
          <cell r="N84" t="str">
            <v>保健食品</v>
          </cell>
          <cell r="O84" t="str">
            <v/>
          </cell>
          <cell r="P84" t="str">
            <v>B</v>
          </cell>
          <cell r="Q84" t="str">
            <v/>
          </cell>
          <cell r="R84" t="str">
            <v/>
          </cell>
          <cell r="S84" t="str">
            <v/>
          </cell>
          <cell r="T84" t="str">
            <v/>
          </cell>
          <cell r="U84" t="str">
            <v/>
          </cell>
          <cell r="V84" t="str">
            <v/>
          </cell>
          <cell r="W84">
            <v>1</v>
          </cell>
          <cell r="X84">
            <v>388</v>
          </cell>
        </row>
        <row r="85">
          <cell r="B85">
            <v>746</v>
          </cell>
          <cell r="C85" t="str">
            <v>城郊一片区</v>
          </cell>
          <cell r="D85" t="str">
            <v>四川太极大邑县晋原镇内蒙古大道桃源药店</v>
          </cell>
          <cell r="E85">
            <v>162305</v>
          </cell>
          <cell r="F85" t="str">
            <v>氨糖软骨素钙片</v>
          </cell>
          <cell r="G85" t="str">
            <v>180片</v>
          </cell>
          <cell r="H85" t="str">
            <v>盒</v>
          </cell>
          <cell r="I85" t="str">
            <v>汤臣倍健</v>
          </cell>
          <cell r="J85">
            <v>25051</v>
          </cell>
          <cell r="K85">
            <v>30801</v>
          </cell>
          <cell r="L85" t="str">
            <v>改善骨质疏松类保健食品</v>
          </cell>
          <cell r="M85" t="str">
            <v>改善骨质疏松类保健食品</v>
          </cell>
          <cell r="N85" t="str">
            <v>保健食品</v>
          </cell>
          <cell r="O85" t="str">
            <v/>
          </cell>
          <cell r="P85" t="str">
            <v>B</v>
          </cell>
          <cell r="Q85" t="str">
            <v/>
          </cell>
          <cell r="R85" t="str">
            <v/>
          </cell>
          <cell r="S85" t="str">
            <v/>
          </cell>
          <cell r="T85" t="str">
            <v/>
          </cell>
          <cell r="U85" t="str">
            <v/>
          </cell>
          <cell r="V85" t="str">
            <v/>
          </cell>
          <cell r="W85">
            <v>1</v>
          </cell>
          <cell r="X85">
            <v>388</v>
          </cell>
        </row>
        <row r="86">
          <cell r="B86">
            <v>727</v>
          </cell>
          <cell r="C86" t="str">
            <v>西北片区</v>
          </cell>
          <cell r="D86" t="str">
            <v>四川太极金牛区黄苑东街药店</v>
          </cell>
          <cell r="E86">
            <v>162305</v>
          </cell>
          <cell r="F86" t="str">
            <v>氨糖软骨素钙片</v>
          </cell>
          <cell r="G86" t="str">
            <v>180片</v>
          </cell>
          <cell r="H86" t="str">
            <v>盒</v>
          </cell>
          <cell r="I86" t="str">
            <v>汤臣倍健</v>
          </cell>
          <cell r="J86">
            <v>25051</v>
          </cell>
          <cell r="K86">
            <v>30801</v>
          </cell>
          <cell r="L86" t="str">
            <v>改善骨质疏松类保健食品</v>
          </cell>
          <cell r="M86" t="str">
            <v>改善骨质疏松类保健食品</v>
          </cell>
          <cell r="N86" t="str">
            <v>保健食品</v>
          </cell>
          <cell r="O86" t="str">
            <v/>
          </cell>
          <cell r="P86" t="str">
            <v>B</v>
          </cell>
          <cell r="Q86" t="str">
            <v/>
          </cell>
          <cell r="R86" t="str">
            <v/>
          </cell>
          <cell r="S86" t="str">
            <v/>
          </cell>
          <cell r="T86" t="str">
            <v/>
          </cell>
          <cell r="U86" t="str">
            <v/>
          </cell>
          <cell r="V86" t="str">
            <v/>
          </cell>
          <cell r="W86">
            <v>1</v>
          </cell>
          <cell r="X86">
            <v>388</v>
          </cell>
        </row>
        <row r="87">
          <cell r="B87">
            <v>717</v>
          </cell>
          <cell r="C87" t="str">
            <v>城郊一片区</v>
          </cell>
          <cell r="D87" t="str">
            <v>四川太极大邑县晋原镇通达东路五段药店</v>
          </cell>
          <cell r="E87">
            <v>162305</v>
          </cell>
          <cell r="F87" t="str">
            <v>氨糖软骨素钙片</v>
          </cell>
          <cell r="G87" t="str">
            <v>180片</v>
          </cell>
          <cell r="H87" t="str">
            <v>盒</v>
          </cell>
          <cell r="I87" t="str">
            <v>汤臣倍健</v>
          </cell>
          <cell r="J87">
            <v>25051</v>
          </cell>
          <cell r="K87">
            <v>30801</v>
          </cell>
          <cell r="L87" t="str">
            <v>改善骨质疏松类保健食品</v>
          </cell>
          <cell r="M87" t="str">
            <v>改善骨质疏松类保健食品</v>
          </cell>
          <cell r="N87" t="str">
            <v>保健食品</v>
          </cell>
          <cell r="O87" t="str">
            <v/>
          </cell>
          <cell r="P87" t="str">
            <v>B</v>
          </cell>
          <cell r="Q87" t="str">
            <v/>
          </cell>
          <cell r="R87" t="str">
            <v/>
          </cell>
          <cell r="S87" t="str">
            <v/>
          </cell>
          <cell r="T87" t="str">
            <v/>
          </cell>
          <cell r="U87" t="str">
            <v/>
          </cell>
          <cell r="V87" t="str">
            <v/>
          </cell>
          <cell r="W87">
            <v>1</v>
          </cell>
          <cell r="X87">
            <v>388</v>
          </cell>
        </row>
        <row r="88">
          <cell r="B88">
            <v>511</v>
          </cell>
          <cell r="C88" t="str">
            <v>城中片区</v>
          </cell>
          <cell r="D88" t="str">
            <v>四川太极成华杉板桥南一路店</v>
          </cell>
          <cell r="E88">
            <v>162305</v>
          </cell>
          <cell r="F88" t="str">
            <v>氨糖软骨素钙片</v>
          </cell>
          <cell r="G88" t="str">
            <v>180片</v>
          </cell>
          <cell r="H88" t="str">
            <v>盒</v>
          </cell>
          <cell r="I88" t="str">
            <v>汤臣倍健</v>
          </cell>
          <cell r="J88">
            <v>25051</v>
          </cell>
          <cell r="K88">
            <v>30801</v>
          </cell>
          <cell r="L88" t="str">
            <v>改善骨质疏松类保健食品</v>
          </cell>
          <cell r="M88" t="str">
            <v>改善骨质疏松类保健食品</v>
          </cell>
          <cell r="N88" t="str">
            <v>保健食品</v>
          </cell>
          <cell r="O88" t="str">
            <v/>
          </cell>
          <cell r="P88" t="str">
            <v>B</v>
          </cell>
          <cell r="Q88" t="str">
            <v/>
          </cell>
          <cell r="R88" t="str">
            <v/>
          </cell>
          <cell r="S88" t="str">
            <v/>
          </cell>
          <cell r="T88" t="str">
            <v/>
          </cell>
          <cell r="U88" t="str">
            <v/>
          </cell>
          <cell r="V88" t="str">
            <v/>
          </cell>
          <cell r="W88">
            <v>1</v>
          </cell>
          <cell r="X88">
            <v>388</v>
          </cell>
        </row>
        <row r="89">
          <cell r="B89">
            <v>103639</v>
          </cell>
          <cell r="C89" t="str">
            <v>东南片区</v>
          </cell>
          <cell r="D89" t="str">
            <v>四川太极成华区金马河路药店</v>
          </cell>
          <cell r="E89">
            <v>162305</v>
          </cell>
          <cell r="F89" t="str">
            <v>氨糖软骨素钙片</v>
          </cell>
          <cell r="G89" t="str">
            <v>180片</v>
          </cell>
          <cell r="H89" t="str">
            <v>盒</v>
          </cell>
          <cell r="I89" t="str">
            <v>汤臣倍健</v>
          </cell>
          <cell r="J89">
            <v>25051</v>
          </cell>
          <cell r="K89">
            <v>30801</v>
          </cell>
          <cell r="L89" t="str">
            <v>改善骨质疏松类保健食品</v>
          </cell>
          <cell r="M89" t="str">
            <v>改善骨质疏松类保健食品</v>
          </cell>
          <cell r="N89" t="str">
            <v>保健食品</v>
          </cell>
          <cell r="O89" t="str">
            <v/>
          </cell>
          <cell r="P89" t="str">
            <v>B</v>
          </cell>
          <cell r="Q89" t="str">
            <v/>
          </cell>
          <cell r="R89" t="str">
            <v/>
          </cell>
          <cell r="S89" t="str">
            <v/>
          </cell>
          <cell r="T89" t="str">
            <v/>
          </cell>
          <cell r="U89" t="str">
            <v/>
          </cell>
          <cell r="V89" t="str">
            <v/>
          </cell>
          <cell r="W89">
            <v>1</v>
          </cell>
          <cell r="X89">
            <v>291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5"/>
  <sheetViews>
    <sheetView workbookViewId="0">
      <pane xSplit="3" ySplit="2" topLeftCell="G9" activePane="bottomRight" state="frozen"/>
      <selection/>
      <selection pane="topRight"/>
      <selection pane="bottomLeft"/>
      <selection pane="bottomRight" activeCell="J10" sqref="J10"/>
    </sheetView>
  </sheetViews>
  <sheetFormatPr defaultColWidth="9" defaultRowHeight="13.5"/>
  <cols>
    <col min="1" max="1" width="5.875" style="6" customWidth="1"/>
    <col min="2" max="2" width="11" style="6" customWidth="1"/>
    <col min="3" max="3" width="8.125" style="6" customWidth="1"/>
    <col min="4" max="4" width="17.25" style="8" customWidth="1"/>
    <col min="5" max="5" width="16" style="8" customWidth="1"/>
    <col min="6" max="6" width="14.125" style="6" customWidth="1"/>
    <col min="7" max="7" width="9.125" style="6" customWidth="1"/>
    <col min="8" max="8" width="7.5" style="6" customWidth="1"/>
    <col min="9" max="9" width="10.125" style="6" customWidth="1"/>
    <col min="10" max="10" width="16.25" style="57" customWidth="1"/>
    <col min="11" max="11" width="10.125" style="6" customWidth="1"/>
    <col min="12" max="12" width="11.125" style="117" customWidth="1"/>
    <col min="13" max="13" width="11.125" style="117" hidden="1" customWidth="1"/>
    <col min="14" max="14" width="7.25" style="117" customWidth="1"/>
    <col min="15" max="15" width="8.875" style="6" customWidth="1"/>
    <col min="16" max="17" width="9.75" style="6" customWidth="1"/>
    <col min="18" max="18" width="9.875" style="6" customWidth="1"/>
    <col min="19" max="19" width="7.25" style="117" customWidth="1"/>
    <col min="20" max="20" width="6" style="6" customWidth="1"/>
  </cols>
  <sheetData>
    <row r="1" ht="41" customHeight="1" spans="1:20">
      <c r="A1" s="118" t="s">
        <v>0</v>
      </c>
      <c r="B1" s="118"/>
      <c r="C1" s="118"/>
      <c r="D1" s="118"/>
      <c r="E1" s="118"/>
      <c r="F1" s="118"/>
      <c r="G1" s="118"/>
      <c r="H1" s="118"/>
      <c r="I1" s="118"/>
      <c r="J1" s="129"/>
      <c r="K1" s="118"/>
      <c r="L1" s="130" t="s">
        <v>1</v>
      </c>
      <c r="M1" s="130"/>
      <c r="N1" s="130"/>
      <c r="O1" s="131" t="s">
        <v>2</v>
      </c>
      <c r="P1" s="131"/>
      <c r="Q1" s="130" t="s">
        <v>3</v>
      </c>
      <c r="R1" s="130"/>
      <c r="S1" s="130"/>
      <c r="T1" s="118"/>
    </row>
    <row r="2" s="3" customFormat="1" ht="46" customHeight="1" spans="1:20">
      <c r="A2" s="119" t="s">
        <v>4</v>
      </c>
      <c r="B2" s="119" t="s">
        <v>5</v>
      </c>
      <c r="C2" s="119" t="s">
        <v>6</v>
      </c>
      <c r="D2" s="119" t="s">
        <v>7</v>
      </c>
      <c r="E2" s="119" t="s">
        <v>8</v>
      </c>
      <c r="F2" s="119" t="s">
        <v>9</v>
      </c>
      <c r="G2" s="119" t="s">
        <v>10</v>
      </c>
      <c r="H2" s="119" t="s">
        <v>11</v>
      </c>
      <c r="I2" s="119" t="s">
        <v>12</v>
      </c>
      <c r="J2" s="119" t="s">
        <v>13</v>
      </c>
      <c r="K2" s="119" t="s">
        <v>14</v>
      </c>
      <c r="L2" s="13" t="s">
        <v>15</v>
      </c>
      <c r="M2" s="13" t="s">
        <v>16</v>
      </c>
      <c r="N2" s="13" t="s">
        <v>17</v>
      </c>
      <c r="O2" s="119" t="s">
        <v>18</v>
      </c>
      <c r="P2" s="119" t="s">
        <v>19</v>
      </c>
      <c r="Q2" s="13" t="s">
        <v>20</v>
      </c>
      <c r="R2" s="13" t="s">
        <v>21</v>
      </c>
      <c r="S2" s="13" t="s">
        <v>22</v>
      </c>
      <c r="T2" s="147" t="s">
        <v>23</v>
      </c>
    </row>
    <row r="3" s="2" customFormat="1" ht="49" customHeight="1" spans="1:20">
      <c r="A3" s="120">
        <v>1</v>
      </c>
      <c r="B3" s="17" t="s">
        <v>24</v>
      </c>
      <c r="C3" s="121">
        <v>133360</v>
      </c>
      <c r="D3" s="121" t="s">
        <v>25</v>
      </c>
      <c r="E3" s="121" t="s">
        <v>26</v>
      </c>
      <c r="F3" s="121" t="s">
        <v>27</v>
      </c>
      <c r="G3" s="121">
        <f>VLOOKUP(C:C,[1]考核价查询!$A$1:$E$65536,5,0)</f>
        <v>16.4</v>
      </c>
      <c r="H3" s="121">
        <v>39.9</v>
      </c>
      <c r="I3" s="132">
        <f>(H3-G3)/H3</f>
        <v>0.588972431077694</v>
      </c>
      <c r="J3" s="133" t="s">
        <v>28</v>
      </c>
      <c r="K3" s="132" t="s">
        <v>29</v>
      </c>
      <c r="L3" s="134">
        <v>0.07</v>
      </c>
      <c r="M3" s="135">
        <f>H3*L3</f>
        <v>2.793</v>
      </c>
      <c r="N3" s="134">
        <v>0.09</v>
      </c>
      <c r="O3" s="136">
        <v>864</v>
      </c>
      <c r="P3" s="121"/>
      <c r="Q3" s="148">
        <v>1520</v>
      </c>
      <c r="R3" s="148">
        <v>2023</v>
      </c>
      <c r="S3" s="149" t="s">
        <v>30</v>
      </c>
      <c r="T3" s="121" t="s">
        <v>31</v>
      </c>
    </row>
    <row r="4" s="2" customFormat="1" ht="35" customHeight="1" spans="1:20">
      <c r="A4" s="120">
        <f>A3+1</f>
        <v>2</v>
      </c>
      <c r="B4" s="17"/>
      <c r="C4" s="121">
        <v>31440</v>
      </c>
      <c r="D4" s="121" t="s">
        <v>32</v>
      </c>
      <c r="E4" s="121" t="s">
        <v>33</v>
      </c>
      <c r="F4" s="121" t="s">
        <v>34</v>
      </c>
      <c r="G4" s="121">
        <f>VLOOKUP(C:C,[1]考核价查询!$A$1:$E$65536,5,0)</f>
        <v>15.2</v>
      </c>
      <c r="H4" s="121">
        <v>38</v>
      </c>
      <c r="I4" s="132">
        <f>(H4-G4)/H4</f>
        <v>0.6</v>
      </c>
      <c r="J4" s="133" t="s">
        <v>35</v>
      </c>
      <c r="K4" s="132" t="s">
        <v>29</v>
      </c>
      <c r="L4" s="134">
        <v>0.07</v>
      </c>
      <c r="M4" s="135">
        <f>H4*L4</f>
        <v>2.66</v>
      </c>
      <c r="N4" s="134">
        <v>0.09</v>
      </c>
      <c r="O4" s="136">
        <v>233</v>
      </c>
      <c r="P4" s="121"/>
      <c r="Q4" s="150"/>
      <c r="R4" s="150"/>
      <c r="S4" s="151"/>
      <c r="T4" s="121" t="s">
        <v>31</v>
      </c>
    </row>
    <row r="5" ht="25" customHeight="1" spans="1:20">
      <c r="A5" s="122">
        <f>A4+1</f>
        <v>3</v>
      </c>
      <c r="B5" s="123" t="s">
        <v>36</v>
      </c>
      <c r="C5" s="90">
        <v>118954</v>
      </c>
      <c r="D5" s="90" t="s">
        <v>37</v>
      </c>
      <c r="E5" s="90" t="s">
        <v>38</v>
      </c>
      <c r="F5" s="90" t="s">
        <v>39</v>
      </c>
      <c r="G5" s="124">
        <f>VLOOKUP(C:C,[1]考核价查询!$A$1:$E$65536,5,0)</f>
        <v>9.3</v>
      </c>
      <c r="H5" s="124">
        <v>21.9</v>
      </c>
      <c r="I5" s="137">
        <f>(H5-G5)/H5</f>
        <v>0.575342465753425</v>
      </c>
      <c r="J5" s="138" t="s">
        <v>29</v>
      </c>
      <c r="K5" s="137"/>
      <c r="L5" s="139" t="s">
        <v>40</v>
      </c>
      <c r="M5" s="140"/>
      <c r="N5" s="139"/>
      <c r="O5" s="124"/>
      <c r="P5" s="91">
        <v>53959</v>
      </c>
      <c r="Q5" s="91">
        <v>53959</v>
      </c>
      <c r="R5" s="152"/>
      <c r="S5" s="141"/>
      <c r="T5" s="124"/>
    </row>
    <row r="6" ht="48" customHeight="1" spans="1:20">
      <c r="A6" s="122">
        <f t="shared" ref="A5:A17" si="0">A5+1</f>
        <v>4</v>
      </c>
      <c r="B6" s="123"/>
      <c r="C6" s="90">
        <v>136714</v>
      </c>
      <c r="D6" s="90" t="s">
        <v>41</v>
      </c>
      <c r="E6" s="90" t="s">
        <v>42</v>
      </c>
      <c r="F6" s="90" t="s">
        <v>43</v>
      </c>
      <c r="G6" s="124">
        <f>VLOOKUP(C:C,[1]考核价查询!$A$1:$E$65536,5,0)</f>
        <v>14.8</v>
      </c>
      <c r="H6" s="124">
        <v>29.8</v>
      </c>
      <c r="I6" s="137">
        <f t="shared" ref="I6:I15" si="1">(H6-G6)/H6</f>
        <v>0.503355704697987</v>
      </c>
      <c r="J6" s="138" t="s">
        <v>44</v>
      </c>
      <c r="K6" s="137"/>
      <c r="L6" s="139" t="s">
        <v>40</v>
      </c>
      <c r="M6" s="140"/>
      <c r="N6" s="139"/>
      <c r="O6" s="124"/>
      <c r="P6" s="91">
        <v>96817</v>
      </c>
      <c r="Q6" s="91">
        <v>96817</v>
      </c>
      <c r="R6" s="152"/>
      <c r="S6" s="141"/>
      <c r="T6" s="124"/>
    </row>
    <row r="7" ht="25" customHeight="1" spans="1:20">
      <c r="A7" s="122">
        <f t="shared" si="0"/>
        <v>5</v>
      </c>
      <c r="B7" s="123"/>
      <c r="C7" s="124">
        <v>139379</v>
      </c>
      <c r="D7" s="124" t="s">
        <v>45</v>
      </c>
      <c r="E7" s="124" t="s">
        <v>46</v>
      </c>
      <c r="F7" s="124" t="s">
        <v>34</v>
      </c>
      <c r="G7" s="124">
        <f>VLOOKUP(C:C,[1]考核价查询!$A$1:$E$65536,5,0)</f>
        <v>8.4</v>
      </c>
      <c r="H7" s="124">
        <v>24</v>
      </c>
      <c r="I7" s="137">
        <f t="shared" si="1"/>
        <v>0.65</v>
      </c>
      <c r="J7" s="138" t="s">
        <v>29</v>
      </c>
      <c r="K7" s="137" t="s">
        <v>29</v>
      </c>
      <c r="L7" s="141">
        <v>0.05</v>
      </c>
      <c r="M7" s="140">
        <f>H7*L7</f>
        <v>1.2</v>
      </c>
      <c r="N7" s="139"/>
      <c r="O7" s="124"/>
      <c r="P7" s="91">
        <v>100485</v>
      </c>
      <c r="Q7" s="91">
        <v>100485</v>
      </c>
      <c r="R7" s="152"/>
      <c r="S7" s="141"/>
      <c r="T7" s="124"/>
    </row>
    <row r="8" ht="25" customHeight="1" spans="1:20">
      <c r="A8" s="122">
        <f t="shared" si="0"/>
        <v>6</v>
      </c>
      <c r="B8" s="123"/>
      <c r="C8" s="124">
        <v>113826</v>
      </c>
      <c r="D8" s="124" t="s">
        <v>47</v>
      </c>
      <c r="E8" s="124" t="s">
        <v>48</v>
      </c>
      <c r="F8" s="124" t="s">
        <v>49</v>
      </c>
      <c r="G8" s="124">
        <f>VLOOKUP(C:C,[1]考核价查询!$A$1:$E$65536,5,0)</f>
        <v>12</v>
      </c>
      <c r="H8" s="124">
        <v>22</v>
      </c>
      <c r="I8" s="137">
        <f t="shared" si="1"/>
        <v>0.454545454545455</v>
      </c>
      <c r="J8" s="138" t="s">
        <v>29</v>
      </c>
      <c r="K8" s="142">
        <v>3</v>
      </c>
      <c r="L8" s="141">
        <v>0.07</v>
      </c>
      <c r="M8" s="140">
        <f t="shared" ref="M5:M15" si="2">H8*L8</f>
        <v>1.54</v>
      </c>
      <c r="N8" s="139"/>
      <c r="O8" s="124"/>
      <c r="P8" s="91">
        <v>5616</v>
      </c>
      <c r="Q8" s="91">
        <v>5616</v>
      </c>
      <c r="R8" s="152"/>
      <c r="S8" s="141"/>
      <c r="T8" s="124"/>
    </row>
    <row r="9" ht="25" customHeight="1" spans="1:20">
      <c r="A9" s="122">
        <f t="shared" si="0"/>
        <v>7</v>
      </c>
      <c r="B9" s="125" t="s">
        <v>50</v>
      </c>
      <c r="C9" s="93">
        <v>162305</v>
      </c>
      <c r="D9" s="93" t="s">
        <v>51</v>
      </c>
      <c r="E9" s="93" t="s">
        <v>52</v>
      </c>
      <c r="F9" s="124" t="s">
        <v>53</v>
      </c>
      <c r="G9" s="124">
        <f>VLOOKUP(C:C,[1]考核价查询!$A$1:$E$65536,5,0)</f>
        <v>174.6</v>
      </c>
      <c r="H9" s="124">
        <v>388</v>
      </c>
      <c r="I9" s="137">
        <f t="shared" si="1"/>
        <v>0.55</v>
      </c>
      <c r="J9" s="138" t="s">
        <v>54</v>
      </c>
      <c r="K9" s="137"/>
      <c r="L9" s="143">
        <v>0.08</v>
      </c>
      <c r="M9" s="140">
        <f t="shared" si="2"/>
        <v>31.04</v>
      </c>
      <c r="N9" s="144"/>
      <c r="O9" s="124">
        <v>798</v>
      </c>
      <c r="P9" s="124"/>
      <c r="Q9" s="124">
        <v>798</v>
      </c>
      <c r="R9" s="124"/>
      <c r="S9" s="144"/>
      <c r="T9" s="124"/>
    </row>
    <row r="10" ht="25" customHeight="1" spans="1:20">
      <c r="A10" s="122">
        <f t="shared" si="0"/>
        <v>8</v>
      </c>
      <c r="B10" s="125"/>
      <c r="C10" s="93">
        <v>116987</v>
      </c>
      <c r="D10" s="93" t="s">
        <v>55</v>
      </c>
      <c r="E10" s="93" t="s">
        <v>56</v>
      </c>
      <c r="F10" s="124" t="s">
        <v>57</v>
      </c>
      <c r="G10" s="124">
        <f>VLOOKUP(C:C,[1]考核价查询!$A$1:$E$65536,5,0)</f>
        <v>71</v>
      </c>
      <c r="H10" s="124">
        <v>198</v>
      </c>
      <c r="I10" s="137">
        <f t="shared" si="1"/>
        <v>0.641414141414141</v>
      </c>
      <c r="J10" s="138" t="s">
        <v>58</v>
      </c>
      <c r="K10" s="137"/>
      <c r="L10" s="145">
        <v>0.05</v>
      </c>
      <c r="M10" s="140">
        <f t="shared" si="2"/>
        <v>9.9</v>
      </c>
      <c r="N10" s="130"/>
      <c r="O10" s="124">
        <v>71</v>
      </c>
      <c r="P10" s="124"/>
      <c r="Q10" s="124">
        <v>71</v>
      </c>
      <c r="R10" s="124"/>
      <c r="S10" s="130"/>
      <c r="T10" s="124"/>
    </row>
    <row r="11" ht="25" customHeight="1" spans="1:20">
      <c r="A11" s="122">
        <f t="shared" si="0"/>
        <v>9</v>
      </c>
      <c r="B11" s="126" t="s">
        <v>59</v>
      </c>
      <c r="C11" s="93">
        <v>164949</v>
      </c>
      <c r="D11" s="93" t="s">
        <v>60</v>
      </c>
      <c r="E11" s="94" t="s">
        <v>61</v>
      </c>
      <c r="F11" s="95" t="s">
        <v>49</v>
      </c>
      <c r="G11" s="124">
        <f>VLOOKUP(C:C,[1]考核价查询!$A$1:$E$65536,5,0)</f>
        <v>84</v>
      </c>
      <c r="H11" s="127">
        <v>180</v>
      </c>
      <c r="I11" s="137">
        <f t="shared" si="1"/>
        <v>0.533333333333333</v>
      </c>
      <c r="J11" s="138" t="s">
        <v>62</v>
      </c>
      <c r="K11" s="142">
        <v>5</v>
      </c>
      <c r="L11" s="145">
        <v>0.07</v>
      </c>
      <c r="M11" s="140">
        <f t="shared" si="2"/>
        <v>12.6</v>
      </c>
      <c r="N11" s="130" t="s">
        <v>63</v>
      </c>
      <c r="O11" s="127">
        <v>34449</v>
      </c>
      <c r="P11" s="127"/>
      <c r="Q11" s="127">
        <v>34449</v>
      </c>
      <c r="R11" s="153"/>
      <c r="S11" s="130"/>
      <c r="T11" s="124"/>
    </row>
    <row r="12" ht="25" customHeight="1" spans="1:20">
      <c r="A12" s="122">
        <f t="shared" si="0"/>
        <v>10</v>
      </c>
      <c r="B12" s="126"/>
      <c r="C12" s="93">
        <v>75138</v>
      </c>
      <c r="D12" s="93" t="s">
        <v>60</v>
      </c>
      <c r="E12" s="93" t="s">
        <v>64</v>
      </c>
      <c r="F12" s="95" t="s">
        <v>49</v>
      </c>
      <c r="G12" s="124">
        <f>VLOOKUP(C:C,[1]考核价查询!$A$1:$E$65536,5,0)</f>
        <v>60</v>
      </c>
      <c r="H12" s="128">
        <v>86</v>
      </c>
      <c r="I12" s="137">
        <f t="shared" si="1"/>
        <v>0.302325581395349</v>
      </c>
      <c r="J12" s="138" t="s">
        <v>65</v>
      </c>
      <c r="K12" s="142">
        <v>3</v>
      </c>
      <c r="L12" s="143">
        <v>0.07</v>
      </c>
      <c r="M12" s="140">
        <f t="shared" si="2"/>
        <v>6.02</v>
      </c>
      <c r="N12" s="130" t="s">
        <v>66</v>
      </c>
      <c r="O12" s="127"/>
      <c r="P12" s="127"/>
      <c r="Q12" s="127"/>
      <c r="R12" s="154"/>
      <c r="S12" s="130"/>
      <c r="T12" s="124"/>
    </row>
    <row r="13" ht="25" customHeight="1" spans="1:20">
      <c r="A13" s="122">
        <f t="shared" si="0"/>
        <v>11</v>
      </c>
      <c r="B13" s="126"/>
      <c r="C13" s="93">
        <v>84174</v>
      </c>
      <c r="D13" s="93" t="s">
        <v>67</v>
      </c>
      <c r="E13" s="93" t="s">
        <v>68</v>
      </c>
      <c r="F13" s="95" t="s">
        <v>34</v>
      </c>
      <c r="G13" s="124">
        <f>VLOOKUP(C:C,[1]考核价查询!$A$1:$E$65536,5,0)</f>
        <v>12.25</v>
      </c>
      <c r="H13" s="86">
        <v>35</v>
      </c>
      <c r="I13" s="137">
        <f t="shared" si="1"/>
        <v>0.65</v>
      </c>
      <c r="J13" s="138" t="s">
        <v>29</v>
      </c>
      <c r="K13" s="137" t="s">
        <v>29</v>
      </c>
      <c r="L13" s="145">
        <v>0.07</v>
      </c>
      <c r="M13" s="140">
        <f t="shared" si="2"/>
        <v>2.45</v>
      </c>
      <c r="N13" s="130"/>
      <c r="O13" s="128"/>
      <c r="P13" s="128">
        <v>64600</v>
      </c>
      <c r="Q13" s="128">
        <v>64600</v>
      </c>
      <c r="R13" s="128"/>
      <c r="S13" s="130"/>
      <c r="T13" s="124"/>
    </row>
    <row r="14" ht="25" customHeight="1" spans="1:20">
      <c r="A14" s="122">
        <f t="shared" si="0"/>
        <v>12</v>
      </c>
      <c r="B14" s="126"/>
      <c r="C14" s="93">
        <v>166880</v>
      </c>
      <c r="D14" s="93" t="s">
        <v>69</v>
      </c>
      <c r="E14" s="93" t="s">
        <v>70</v>
      </c>
      <c r="F14" s="87" t="s">
        <v>71</v>
      </c>
      <c r="G14" s="124">
        <f>VLOOKUP(C:C,[1]考核价查询!$A$1:$E$65536,5,0)</f>
        <v>89.1</v>
      </c>
      <c r="H14" s="87">
        <v>198</v>
      </c>
      <c r="I14" s="137">
        <f t="shared" si="1"/>
        <v>0.55</v>
      </c>
      <c r="J14" s="138" t="s">
        <v>72</v>
      </c>
      <c r="K14" s="142">
        <v>4</v>
      </c>
      <c r="L14" s="145">
        <v>0.07</v>
      </c>
      <c r="M14" s="140">
        <f t="shared" si="2"/>
        <v>13.86</v>
      </c>
      <c r="N14" s="146" t="s">
        <v>63</v>
      </c>
      <c r="O14" s="87">
        <v>29100</v>
      </c>
      <c r="P14" s="87"/>
      <c r="Q14" s="155">
        <v>36518</v>
      </c>
      <c r="R14" s="87">
        <f>Q14*1.5</f>
        <v>54777</v>
      </c>
      <c r="S14" s="130"/>
      <c r="T14" s="124"/>
    </row>
    <row r="15" ht="25" customHeight="1" spans="1:20">
      <c r="A15" s="122">
        <f t="shared" si="0"/>
        <v>13</v>
      </c>
      <c r="B15" s="126"/>
      <c r="C15" s="93">
        <v>21580</v>
      </c>
      <c r="D15" s="93" t="s">
        <v>73</v>
      </c>
      <c r="E15" s="93" t="s">
        <v>74</v>
      </c>
      <c r="F15" s="87" t="s">
        <v>27</v>
      </c>
      <c r="G15" s="124">
        <f>VLOOKUP(C:C,[1]考核价查询!$A$1:$E$65536,5,0)</f>
        <v>55.6</v>
      </c>
      <c r="H15" s="87">
        <v>98</v>
      </c>
      <c r="I15" s="137">
        <f t="shared" si="1"/>
        <v>0.43265306122449</v>
      </c>
      <c r="J15" s="138" t="s">
        <v>75</v>
      </c>
      <c r="K15" s="137" t="s">
        <v>29</v>
      </c>
      <c r="L15" s="145">
        <v>0.07</v>
      </c>
      <c r="M15" s="140">
        <f t="shared" si="2"/>
        <v>6.86</v>
      </c>
      <c r="N15" s="130"/>
      <c r="O15" s="87"/>
      <c r="P15" s="87">
        <v>20400</v>
      </c>
      <c r="Q15" s="87">
        <v>20400</v>
      </c>
      <c r="R15" s="87"/>
      <c r="S15" s="130"/>
      <c r="T15" s="124"/>
    </row>
  </sheetData>
  <mergeCells count="14">
    <mergeCell ref="L1:N1"/>
    <mergeCell ref="O1:P1"/>
    <mergeCell ref="Q1:R1"/>
    <mergeCell ref="B3:B4"/>
    <mergeCell ref="B5:B8"/>
    <mergeCell ref="B9:B10"/>
    <mergeCell ref="B11:B15"/>
    <mergeCell ref="O11:O12"/>
    <mergeCell ref="P11:P12"/>
    <mergeCell ref="Q3:Q4"/>
    <mergeCell ref="Q11:Q12"/>
    <mergeCell ref="R3:R4"/>
    <mergeCell ref="R11:R12"/>
    <mergeCell ref="S3:S4"/>
  </mergeCells>
  <pageMargins left="0.118055555555556" right="0.0777777777777778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I14"/>
  <sheetViews>
    <sheetView workbookViewId="0">
      <pane xSplit="3" ySplit="2" topLeftCell="D6" activePane="bottomRight" state="frozen"/>
      <selection/>
      <selection pane="topRight"/>
      <selection pane="bottomLeft"/>
      <selection pane="bottomRight" activeCell="D14" sqref="D14"/>
    </sheetView>
  </sheetViews>
  <sheetFormatPr defaultColWidth="9" defaultRowHeight="27" customHeight="1"/>
  <cols>
    <col min="1" max="1" width="4.25" style="77" customWidth="1"/>
    <col min="2" max="2" width="10.375" style="77" customWidth="1"/>
    <col min="3" max="3" width="6.375" style="77" customWidth="1"/>
    <col min="4" max="4" width="14.3916666666667" style="78" customWidth="1"/>
    <col min="5" max="5" width="16" style="78" customWidth="1"/>
    <col min="6" max="6" width="12" style="77" customWidth="1"/>
    <col min="7" max="7" width="2.25" style="77" customWidth="1"/>
    <col min="8" max="9" width="8.75" style="77" customWidth="1"/>
    <col min="10" max="11" width="10.25" style="79" customWidth="1"/>
    <col min="12" max="12" width="18.375" style="79" customWidth="1"/>
    <col min="13" max="13" width="14.25" style="80" customWidth="1"/>
    <col min="14" max="14" width="9.25" style="77" customWidth="1"/>
    <col min="15" max="15" width="13.375" style="77" customWidth="1"/>
  </cols>
  <sheetData>
    <row r="1" customHeight="1" spans="1:15">
      <c r="A1" s="81" t="s">
        <v>0</v>
      </c>
      <c r="B1" s="82"/>
      <c r="C1" s="82"/>
      <c r="D1" s="82"/>
      <c r="E1" s="82"/>
      <c r="F1" s="83"/>
      <c r="G1" s="83"/>
      <c r="H1" s="84" t="s">
        <v>76</v>
      </c>
      <c r="I1" s="84"/>
      <c r="J1" s="90" t="s">
        <v>1</v>
      </c>
      <c r="K1" s="90"/>
      <c r="L1" s="90" t="s">
        <v>77</v>
      </c>
      <c r="M1" s="90"/>
      <c r="N1" s="86"/>
      <c r="O1" s="97" t="s">
        <v>78</v>
      </c>
    </row>
    <row r="2" s="3" customFormat="1" customHeight="1" spans="1:15">
      <c r="A2" s="85" t="s">
        <v>4</v>
      </c>
      <c r="B2" s="85" t="s">
        <v>5</v>
      </c>
      <c r="C2" s="85" t="s">
        <v>6</v>
      </c>
      <c r="D2" s="85" t="s">
        <v>7</v>
      </c>
      <c r="E2" s="85" t="s">
        <v>8</v>
      </c>
      <c r="F2" s="85" t="s">
        <v>9</v>
      </c>
      <c r="G2" s="85"/>
      <c r="H2" s="85" t="s">
        <v>20</v>
      </c>
      <c r="I2" s="85" t="s">
        <v>21</v>
      </c>
      <c r="J2" s="85" t="s">
        <v>15</v>
      </c>
      <c r="K2" s="85" t="s">
        <v>79</v>
      </c>
      <c r="L2" s="85" t="s">
        <v>22</v>
      </c>
      <c r="M2" s="98" t="s">
        <v>80</v>
      </c>
      <c r="N2" s="99" t="s">
        <v>23</v>
      </c>
      <c r="O2" s="100"/>
    </row>
    <row r="3" s="2" customFormat="1" ht="35" customHeight="1" spans="1:15">
      <c r="A3" s="86">
        <v>1</v>
      </c>
      <c r="B3" s="87" t="s">
        <v>24</v>
      </c>
      <c r="C3" s="87">
        <v>133360</v>
      </c>
      <c r="D3" s="86" t="s">
        <v>25</v>
      </c>
      <c r="E3" s="87" t="s">
        <v>26</v>
      </c>
      <c r="F3" s="87" t="s">
        <v>27</v>
      </c>
      <c r="G3" s="88"/>
      <c r="H3" s="88">
        <v>1520</v>
      </c>
      <c r="I3" s="88">
        <v>2023</v>
      </c>
      <c r="J3" s="101" t="s">
        <v>81</v>
      </c>
      <c r="K3" s="101" t="s">
        <v>82</v>
      </c>
      <c r="L3" s="102" t="s">
        <v>83</v>
      </c>
      <c r="M3" s="103" t="s">
        <v>40</v>
      </c>
      <c r="N3" s="87" t="s">
        <v>31</v>
      </c>
      <c r="O3" s="93" t="s">
        <v>84</v>
      </c>
    </row>
    <row r="4" s="2" customFormat="1" ht="35" customHeight="1" spans="1:15">
      <c r="A4" s="86">
        <f t="shared" ref="A4:A14" si="0">A3+1</f>
        <v>2</v>
      </c>
      <c r="B4" s="87"/>
      <c r="C4" s="87">
        <v>31440</v>
      </c>
      <c r="D4" s="86" t="s">
        <v>32</v>
      </c>
      <c r="E4" s="87" t="s">
        <v>33</v>
      </c>
      <c r="F4" s="87" t="s">
        <v>34</v>
      </c>
      <c r="G4" s="89"/>
      <c r="H4" s="89"/>
      <c r="I4" s="89"/>
      <c r="J4" s="101" t="s">
        <v>81</v>
      </c>
      <c r="K4" s="101" t="s">
        <v>82</v>
      </c>
      <c r="L4" s="104"/>
      <c r="M4" s="103" t="s">
        <v>40</v>
      </c>
      <c r="N4" s="87" t="s">
        <v>31</v>
      </c>
      <c r="O4" s="93" t="s">
        <v>84</v>
      </c>
    </row>
    <row r="5" s="2" customFormat="1" ht="35" customHeight="1" spans="1:61">
      <c r="A5" s="86">
        <f t="shared" si="0"/>
        <v>3</v>
      </c>
      <c r="B5" s="88" t="s">
        <v>36</v>
      </c>
      <c r="C5" s="90">
        <v>136714</v>
      </c>
      <c r="D5" s="90" t="s">
        <v>41</v>
      </c>
      <c r="E5" s="90" t="s">
        <v>42</v>
      </c>
      <c r="F5" s="90" t="s">
        <v>43</v>
      </c>
      <c r="G5" s="90"/>
      <c r="H5" s="91">
        <v>3330</v>
      </c>
      <c r="I5" s="91">
        <v>3720</v>
      </c>
      <c r="J5" s="105" t="s">
        <v>40</v>
      </c>
      <c r="K5" s="105" t="s">
        <v>85</v>
      </c>
      <c r="L5" s="106" t="s">
        <v>86</v>
      </c>
      <c r="M5" s="103" t="s">
        <v>87</v>
      </c>
      <c r="N5" s="87" t="s">
        <v>31</v>
      </c>
      <c r="O5" s="87" t="s">
        <v>88</v>
      </c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</row>
    <row r="6" s="2" customFormat="1" ht="35" customHeight="1" spans="1:15">
      <c r="A6" s="86">
        <f t="shared" si="0"/>
        <v>4</v>
      </c>
      <c r="B6" s="92"/>
      <c r="C6" s="87">
        <v>113826</v>
      </c>
      <c r="D6" s="86" t="s">
        <v>47</v>
      </c>
      <c r="E6" s="87" t="s">
        <v>48</v>
      </c>
      <c r="F6" s="87" t="s">
        <v>49</v>
      </c>
      <c r="G6" s="87"/>
      <c r="H6" s="91">
        <v>301</v>
      </c>
      <c r="I6" s="91">
        <v>390</v>
      </c>
      <c r="J6" s="107" t="s">
        <v>40</v>
      </c>
      <c r="K6" s="107" t="s">
        <v>85</v>
      </c>
      <c r="L6" s="106" t="s">
        <v>89</v>
      </c>
      <c r="M6" s="103" t="s">
        <v>87</v>
      </c>
      <c r="N6" s="87" t="s">
        <v>31</v>
      </c>
      <c r="O6" s="87" t="s">
        <v>88</v>
      </c>
    </row>
    <row r="7" ht="35" customHeight="1" spans="1:15">
      <c r="A7" s="86">
        <f t="shared" si="0"/>
        <v>5</v>
      </c>
      <c r="B7" s="89"/>
      <c r="C7" s="87">
        <v>139379</v>
      </c>
      <c r="D7" s="86" t="s">
        <v>45</v>
      </c>
      <c r="E7" s="87" t="s">
        <v>46</v>
      </c>
      <c r="F7" s="87" t="s">
        <v>34</v>
      </c>
      <c r="G7" s="87"/>
      <c r="H7" s="91">
        <v>4560</v>
      </c>
      <c r="I7" s="91">
        <v>5074</v>
      </c>
      <c r="J7" s="107" t="s">
        <v>40</v>
      </c>
      <c r="K7" s="107" t="s">
        <v>90</v>
      </c>
      <c r="L7" s="106" t="s">
        <v>89</v>
      </c>
      <c r="M7" s="103" t="s">
        <v>87</v>
      </c>
      <c r="N7" s="87" t="s">
        <v>31</v>
      </c>
      <c r="O7" s="87" t="s">
        <v>88</v>
      </c>
    </row>
    <row r="8" ht="35" customHeight="1" spans="1:15">
      <c r="A8" s="86">
        <f t="shared" si="0"/>
        <v>6</v>
      </c>
      <c r="B8" s="87" t="s">
        <v>50</v>
      </c>
      <c r="C8" s="93">
        <v>162305</v>
      </c>
      <c r="D8" s="93" t="s">
        <v>51</v>
      </c>
      <c r="E8" s="93" t="s">
        <v>52</v>
      </c>
      <c r="F8" s="87" t="s">
        <v>53</v>
      </c>
      <c r="G8" s="87">
        <v>388</v>
      </c>
      <c r="H8" s="87">
        <v>808</v>
      </c>
      <c r="I8" s="87">
        <v>1041</v>
      </c>
      <c r="J8" s="108">
        <v>0.08</v>
      </c>
      <c r="K8" s="109">
        <v>0.1</v>
      </c>
      <c r="L8" s="110" t="s">
        <v>91</v>
      </c>
      <c r="M8" s="111">
        <v>0.05</v>
      </c>
      <c r="N8" s="87" t="s">
        <v>31</v>
      </c>
      <c r="O8" s="87" t="s">
        <v>84</v>
      </c>
    </row>
    <row r="9" ht="35" customHeight="1" spans="1:15">
      <c r="A9" s="86">
        <f t="shared" si="0"/>
        <v>7</v>
      </c>
      <c r="B9" s="87"/>
      <c r="C9" s="93">
        <v>116987</v>
      </c>
      <c r="D9" s="94" t="s">
        <v>55</v>
      </c>
      <c r="E9" s="93" t="s">
        <v>56</v>
      </c>
      <c r="F9" s="87" t="s">
        <v>57</v>
      </c>
      <c r="G9" s="87">
        <v>198</v>
      </c>
      <c r="H9" s="87">
        <v>139</v>
      </c>
      <c r="I9" s="87">
        <v>242</v>
      </c>
      <c r="J9" s="112"/>
      <c r="K9" s="113"/>
      <c r="L9" s="110" t="s">
        <v>92</v>
      </c>
      <c r="M9" s="110" t="s">
        <v>93</v>
      </c>
      <c r="N9" s="87" t="s">
        <v>31</v>
      </c>
      <c r="O9" s="87" t="s">
        <v>84</v>
      </c>
    </row>
    <row r="10" ht="35" customHeight="1" spans="1:15">
      <c r="A10" s="86">
        <f t="shared" si="0"/>
        <v>8</v>
      </c>
      <c r="B10" s="95" t="s">
        <v>59</v>
      </c>
      <c r="C10" s="93">
        <v>164949</v>
      </c>
      <c r="D10" s="93" t="s">
        <v>60</v>
      </c>
      <c r="E10" s="94" t="s">
        <v>61</v>
      </c>
      <c r="F10" s="95" t="s">
        <v>49</v>
      </c>
      <c r="G10" s="95"/>
      <c r="H10" s="90">
        <v>35205</v>
      </c>
      <c r="I10" s="114">
        <v>45306</v>
      </c>
      <c r="J10" s="115">
        <v>0.07</v>
      </c>
      <c r="K10" s="115">
        <v>0.09</v>
      </c>
      <c r="L10" s="95" t="s">
        <v>94</v>
      </c>
      <c r="M10" s="111">
        <v>0.05</v>
      </c>
      <c r="N10" s="87" t="s">
        <v>31</v>
      </c>
      <c r="O10" s="90" t="s">
        <v>84</v>
      </c>
    </row>
    <row r="11" ht="35" customHeight="1" spans="1:15">
      <c r="A11" s="86">
        <f t="shared" si="0"/>
        <v>9</v>
      </c>
      <c r="B11" s="95"/>
      <c r="C11" s="93">
        <v>75138</v>
      </c>
      <c r="D11" s="93" t="s">
        <v>60</v>
      </c>
      <c r="E11" s="93" t="s">
        <v>64</v>
      </c>
      <c r="F11" s="95" t="s">
        <v>49</v>
      </c>
      <c r="G11" s="95"/>
      <c r="H11" s="90"/>
      <c r="I11" s="116"/>
      <c r="J11" s="101">
        <v>0.07</v>
      </c>
      <c r="K11" s="115">
        <v>0.09</v>
      </c>
      <c r="L11" s="95" t="s">
        <v>94</v>
      </c>
      <c r="M11" s="111">
        <v>0.05</v>
      </c>
      <c r="N11" s="87" t="s">
        <v>31</v>
      </c>
      <c r="O11" s="90"/>
    </row>
    <row r="12" ht="35" customHeight="1" spans="1:15">
      <c r="A12" s="86">
        <f t="shared" si="0"/>
        <v>10</v>
      </c>
      <c r="B12" s="95"/>
      <c r="C12" s="93">
        <v>84174</v>
      </c>
      <c r="D12" s="93" t="s">
        <v>67</v>
      </c>
      <c r="E12" s="93" t="s">
        <v>68</v>
      </c>
      <c r="F12" s="95" t="s">
        <v>34</v>
      </c>
      <c r="G12" s="95"/>
      <c r="H12" s="86">
        <v>69978.33</v>
      </c>
      <c r="I12" s="86">
        <v>85166</v>
      </c>
      <c r="J12" s="115">
        <v>0.07</v>
      </c>
      <c r="K12" s="115">
        <v>0.09</v>
      </c>
      <c r="L12" s="95" t="s">
        <v>94</v>
      </c>
      <c r="M12" s="111">
        <v>0.05</v>
      </c>
      <c r="N12" s="87" t="s">
        <v>31</v>
      </c>
      <c r="O12" s="86" t="s">
        <v>88</v>
      </c>
    </row>
    <row r="13" ht="35" customHeight="1" spans="1:15">
      <c r="A13" s="86">
        <f t="shared" si="0"/>
        <v>11</v>
      </c>
      <c r="B13" s="95"/>
      <c r="C13" s="93">
        <v>166880</v>
      </c>
      <c r="D13" s="93" t="s">
        <v>69</v>
      </c>
      <c r="E13" s="93" t="s">
        <v>70</v>
      </c>
      <c r="F13" s="87" t="s">
        <v>71</v>
      </c>
      <c r="G13" s="87"/>
      <c r="H13" s="86">
        <v>40952</v>
      </c>
      <c r="I13" s="87">
        <v>55909</v>
      </c>
      <c r="J13" s="115">
        <v>0.07</v>
      </c>
      <c r="K13" s="106">
        <v>0.08</v>
      </c>
      <c r="L13" s="95" t="s">
        <v>94</v>
      </c>
      <c r="M13" s="111">
        <v>0.05</v>
      </c>
      <c r="N13" s="87" t="s">
        <v>31</v>
      </c>
      <c r="O13" s="87" t="s">
        <v>84</v>
      </c>
    </row>
    <row r="14" ht="35" customHeight="1" spans="1:15">
      <c r="A14" s="86">
        <f t="shared" si="0"/>
        <v>12</v>
      </c>
      <c r="B14" s="95"/>
      <c r="C14" s="93">
        <v>21580</v>
      </c>
      <c r="D14" s="93" t="s">
        <v>73</v>
      </c>
      <c r="E14" s="93" t="s">
        <v>74</v>
      </c>
      <c r="F14" s="87" t="s">
        <v>27</v>
      </c>
      <c r="G14" s="87"/>
      <c r="H14" s="96">
        <v>202159.94</v>
      </c>
      <c r="I14" s="96">
        <v>242398.49</v>
      </c>
      <c r="J14" s="115">
        <v>0.07</v>
      </c>
      <c r="K14" s="115">
        <v>0.09</v>
      </c>
      <c r="L14" s="95" t="s">
        <v>94</v>
      </c>
      <c r="M14" s="111">
        <v>0.05</v>
      </c>
      <c r="N14" s="87" t="s">
        <v>31</v>
      </c>
      <c r="O14" s="87" t="s">
        <v>88</v>
      </c>
    </row>
  </sheetData>
  <mergeCells count="16">
    <mergeCell ref="A1:F1"/>
    <mergeCell ref="H1:I1"/>
    <mergeCell ref="J1:K1"/>
    <mergeCell ref="B3:B4"/>
    <mergeCell ref="B5:B7"/>
    <mergeCell ref="B8:B9"/>
    <mergeCell ref="B10:B14"/>
    <mergeCell ref="H3:H4"/>
    <mergeCell ref="H10:H11"/>
    <mergeCell ref="I3:I4"/>
    <mergeCell ref="I10:I11"/>
    <mergeCell ref="J8:J9"/>
    <mergeCell ref="K8:K9"/>
    <mergeCell ref="L3:L4"/>
    <mergeCell ref="O1:O2"/>
    <mergeCell ref="O10:O11"/>
  </mergeCells>
  <pageMargins left="0.196527777777778" right="0.0777777777777778" top="0.15625" bottom="0.15625" header="0.0777777777777778" footer="0.0777777777777778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I106"/>
  <sheetViews>
    <sheetView tabSelected="1" workbookViewId="0">
      <pane xSplit="5" ySplit="2" topLeftCell="F88" activePane="bottomRight" state="frozen"/>
      <selection/>
      <selection pane="topRight"/>
      <selection pane="bottomLeft"/>
      <selection pane="bottomRight" activeCell="N96" sqref="N96"/>
    </sheetView>
  </sheetViews>
  <sheetFormatPr defaultColWidth="9" defaultRowHeight="13.5"/>
  <cols>
    <col min="1" max="1" width="3.75" style="4" customWidth="1"/>
    <col min="2" max="2" width="6.75" style="4" customWidth="1"/>
    <col min="3" max="3" width="21.25" style="5" customWidth="1"/>
    <col min="4" max="4" width="3.625" style="4" customWidth="1"/>
    <col min="5" max="5" width="11" style="5" customWidth="1"/>
    <col min="6" max="6" width="10" style="6" customWidth="1"/>
    <col min="7" max="7" width="8.125" style="6" customWidth="1"/>
    <col min="8" max="8" width="9.5" style="6" customWidth="1"/>
    <col min="9" max="9" width="10.25" style="6" customWidth="1"/>
    <col min="10" max="10" width="8.125" style="6" customWidth="1"/>
    <col min="11" max="11" width="12.5" style="6" customWidth="1"/>
    <col min="12" max="14" width="8.125" style="6" customWidth="1"/>
    <col min="15" max="15" width="8.125" style="7" customWidth="1"/>
    <col min="16" max="16" width="11.375" style="7" customWidth="1"/>
    <col min="17" max="18" width="8.125" style="7" customWidth="1"/>
    <col min="19" max="19" width="14.125" style="7" customWidth="1"/>
    <col min="20" max="23" width="8.125" style="7" customWidth="1"/>
    <col min="24" max="24" width="11.375" style="7" customWidth="1"/>
    <col min="25" max="26" width="8.125" style="7" customWidth="1"/>
    <col min="27" max="27" width="15.375" style="7" customWidth="1"/>
    <col min="28" max="31" width="8.125" style="7" customWidth="1"/>
    <col min="32" max="32" width="12.75" style="7" customWidth="1"/>
    <col min="33" max="34" width="8.125" style="7" customWidth="1"/>
    <col min="35" max="35" width="14.625" style="7" customWidth="1"/>
    <col min="36" max="37" width="8.125" style="7" customWidth="1"/>
    <col min="38" max="38" width="11" style="7" customWidth="1"/>
    <col min="39" max="45" width="11.125" style="7" customWidth="1"/>
    <col min="46" max="53" width="11" style="7" customWidth="1"/>
    <col min="54" max="54" width="11" style="6" customWidth="1"/>
    <col min="55" max="77" width="11" customWidth="1"/>
    <col min="78" max="79" width="11" style="8" customWidth="1"/>
    <col min="80" max="80" width="13" customWidth="1"/>
    <col min="81" max="81" width="10.375"/>
    <col min="83" max="83" width="15.25" style="6" customWidth="1"/>
    <col min="84" max="84" width="11.625" style="6"/>
    <col min="85" max="85" width="11.625"/>
    <col min="86" max="86" width="13.75"/>
    <col min="87" max="87" width="12.625"/>
  </cols>
  <sheetData>
    <row r="1" ht="18.75" spans="1:87">
      <c r="A1" s="62" t="s">
        <v>95</v>
      </c>
      <c r="B1" s="63"/>
      <c r="C1" s="63"/>
      <c r="D1" s="63"/>
      <c r="E1" s="64"/>
      <c r="F1" s="65" t="s">
        <v>24</v>
      </c>
      <c r="G1" s="65"/>
      <c r="H1" s="65"/>
      <c r="I1" s="65"/>
      <c r="J1" s="65"/>
      <c r="K1" s="65"/>
      <c r="L1" s="65"/>
      <c r="M1" s="65"/>
      <c r="N1" s="47" t="s">
        <v>41</v>
      </c>
      <c r="O1" s="47"/>
      <c r="P1" s="47"/>
      <c r="Q1" s="47"/>
      <c r="R1" s="47"/>
      <c r="S1" s="47"/>
      <c r="T1" s="47"/>
      <c r="U1" s="47"/>
      <c r="V1" s="65" t="s">
        <v>45</v>
      </c>
      <c r="W1" s="65"/>
      <c r="X1" s="65"/>
      <c r="Y1" s="65"/>
      <c r="Z1" s="65"/>
      <c r="AA1" s="65"/>
      <c r="AB1" s="65"/>
      <c r="AC1" s="65"/>
      <c r="AD1" s="47" t="s">
        <v>47</v>
      </c>
      <c r="AE1" s="47"/>
      <c r="AF1" s="47"/>
      <c r="AG1" s="47"/>
      <c r="AH1" s="47"/>
      <c r="AI1" s="47"/>
      <c r="AJ1" s="47"/>
      <c r="AK1" s="47"/>
      <c r="AL1" s="68" t="s">
        <v>96</v>
      </c>
      <c r="AM1" s="68"/>
      <c r="AN1" s="68"/>
      <c r="AO1" s="68"/>
      <c r="AP1" s="68"/>
      <c r="AQ1" s="68"/>
      <c r="AR1" s="68"/>
      <c r="AS1" s="68"/>
      <c r="AT1" s="69" t="s">
        <v>97</v>
      </c>
      <c r="AU1" s="69"/>
      <c r="AV1" s="69"/>
      <c r="AW1" s="69"/>
      <c r="AX1" s="69"/>
      <c r="AY1" s="69"/>
      <c r="AZ1" s="69"/>
      <c r="BA1" s="69"/>
      <c r="BB1" s="65" t="s">
        <v>69</v>
      </c>
      <c r="BC1" s="65"/>
      <c r="BD1" s="65"/>
      <c r="BE1" s="65"/>
      <c r="BF1" s="65"/>
      <c r="BG1" s="65"/>
      <c r="BH1" s="65"/>
      <c r="BI1" s="65"/>
      <c r="BJ1" s="47" t="s">
        <v>98</v>
      </c>
      <c r="BK1" s="47"/>
      <c r="BL1" s="47"/>
      <c r="BM1" s="47"/>
      <c r="BN1" s="47"/>
      <c r="BO1" s="47"/>
      <c r="BP1" s="47"/>
      <c r="BQ1" s="47"/>
      <c r="BR1" s="65" t="s">
        <v>67</v>
      </c>
      <c r="BS1" s="65"/>
      <c r="BT1" s="65"/>
      <c r="BU1" s="65"/>
      <c r="BV1" s="65"/>
      <c r="BW1" s="65"/>
      <c r="BX1" s="65"/>
      <c r="BY1" s="65"/>
      <c r="BZ1" s="47" t="s">
        <v>73</v>
      </c>
      <c r="CA1" s="47"/>
      <c r="CB1" s="47"/>
      <c r="CC1" s="47"/>
      <c r="CD1" s="50"/>
      <c r="CE1" s="47"/>
      <c r="CF1" s="47"/>
      <c r="CG1" s="50"/>
      <c r="CH1" s="70"/>
      <c r="CI1" s="70"/>
    </row>
    <row r="2" s="30" customFormat="1" ht="30" customHeight="1" spans="1:87">
      <c r="A2" s="13" t="s">
        <v>99</v>
      </c>
      <c r="B2" s="13" t="s">
        <v>100</v>
      </c>
      <c r="C2" s="13" t="s">
        <v>101</v>
      </c>
      <c r="D2" s="13" t="s">
        <v>102</v>
      </c>
      <c r="E2" s="13" t="s">
        <v>103</v>
      </c>
      <c r="F2" s="34" t="s">
        <v>20</v>
      </c>
      <c r="G2" s="34" t="s">
        <v>21</v>
      </c>
      <c r="H2" s="35" t="s">
        <v>104</v>
      </c>
      <c r="I2" s="35" t="s">
        <v>105</v>
      </c>
      <c r="J2" s="35" t="s">
        <v>106</v>
      </c>
      <c r="K2" s="67" t="s">
        <v>107</v>
      </c>
      <c r="L2" s="67" t="s">
        <v>108</v>
      </c>
      <c r="M2" s="35" t="s">
        <v>22</v>
      </c>
      <c r="N2" s="39" t="s">
        <v>20</v>
      </c>
      <c r="O2" s="39" t="s">
        <v>21</v>
      </c>
      <c r="P2" s="39" t="s">
        <v>109</v>
      </c>
      <c r="Q2" s="39" t="s">
        <v>105</v>
      </c>
      <c r="R2" s="39" t="s">
        <v>106</v>
      </c>
      <c r="S2" s="39" t="s">
        <v>107</v>
      </c>
      <c r="T2" s="39" t="s">
        <v>108</v>
      </c>
      <c r="U2" s="39" t="s">
        <v>22</v>
      </c>
      <c r="V2" s="34" t="s">
        <v>20</v>
      </c>
      <c r="W2" s="34" t="s">
        <v>21</v>
      </c>
      <c r="X2" s="34" t="s">
        <v>109</v>
      </c>
      <c r="Y2" s="35" t="s">
        <v>105</v>
      </c>
      <c r="Z2" s="34" t="s">
        <v>106</v>
      </c>
      <c r="AA2" s="34" t="s">
        <v>107</v>
      </c>
      <c r="AB2" s="34" t="s">
        <v>108</v>
      </c>
      <c r="AC2" s="34" t="s">
        <v>22</v>
      </c>
      <c r="AD2" s="39" t="s">
        <v>20</v>
      </c>
      <c r="AE2" s="39" t="s">
        <v>21</v>
      </c>
      <c r="AF2" s="39" t="s">
        <v>110</v>
      </c>
      <c r="AG2" s="46" t="s">
        <v>105</v>
      </c>
      <c r="AH2" s="39" t="s">
        <v>106</v>
      </c>
      <c r="AI2" s="39" t="s">
        <v>107</v>
      </c>
      <c r="AJ2" s="39" t="s">
        <v>108</v>
      </c>
      <c r="AK2" s="39" t="s">
        <v>22</v>
      </c>
      <c r="AL2" s="34" t="s">
        <v>20</v>
      </c>
      <c r="AM2" s="34" t="s">
        <v>21</v>
      </c>
      <c r="AN2" s="34" t="s">
        <v>111</v>
      </c>
      <c r="AO2" s="35" t="s">
        <v>105</v>
      </c>
      <c r="AP2" s="34" t="s">
        <v>106</v>
      </c>
      <c r="AQ2" s="35" t="s">
        <v>112</v>
      </c>
      <c r="AR2" s="34" t="s">
        <v>108</v>
      </c>
      <c r="AS2" s="34" t="s">
        <v>22</v>
      </c>
      <c r="AT2" s="39" t="s">
        <v>20</v>
      </c>
      <c r="AU2" s="39" t="s">
        <v>21</v>
      </c>
      <c r="AV2" s="39" t="s">
        <v>109</v>
      </c>
      <c r="AW2" s="46" t="s">
        <v>105</v>
      </c>
      <c r="AX2" s="39" t="s">
        <v>106</v>
      </c>
      <c r="AY2" s="46" t="s">
        <v>112</v>
      </c>
      <c r="AZ2" s="39" t="s">
        <v>108</v>
      </c>
      <c r="BA2" s="39" t="s">
        <v>22</v>
      </c>
      <c r="BB2" s="34" t="s">
        <v>20</v>
      </c>
      <c r="BC2" s="34" t="s">
        <v>21</v>
      </c>
      <c r="BD2" s="34" t="s">
        <v>109</v>
      </c>
      <c r="BE2" s="35" t="s">
        <v>113</v>
      </c>
      <c r="BF2" s="34" t="s">
        <v>106</v>
      </c>
      <c r="BG2" s="34" t="s">
        <v>114</v>
      </c>
      <c r="BH2" s="34" t="s">
        <v>108</v>
      </c>
      <c r="BI2" s="34" t="s">
        <v>22</v>
      </c>
      <c r="BJ2" s="39" t="s">
        <v>20</v>
      </c>
      <c r="BK2" s="39" t="s">
        <v>21</v>
      </c>
      <c r="BL2" s="39" t="s">
        <v>115</v>
      </c>
      <c r="BM2" s="46" t="s">
        <v>113</v>
      </c>
      <c r="BN2" s="39" t="s">
        <v>106</v>
      </c>
      <c r="BO2" s="39" t="s">
        <v>114</v>
      </c>
      <c r="BP2" s="39" t="s">
        <v>108</v>
      </c>
      <c r="BQ2" s="39" t="s">
        <v>22</v>
      </c>
      <c r="BR2" s="34" t="s">
        <v>20</v>
      </c>
      <c r="BS2" s="34" t="s">
        <v>21</v>
      </c>
      <c r="BT2" s="34" t="s">
        <v>110</v>
      </c>
      <c r="BU2" s="35" t="s">
        <v>113</v>
      </c>
      <c r="BV2" s="34" t="s">
        <v>106</v>
      </c>
      <c r="BW2" s="34" t="s">
        <v>114</v>
      </c>
      <c r="BX2" s="34" t="s">
        <v>108</v>
      </c>
      <c r="BY2" s="34" t="s">
        <v>22</v>
      </c>
      <c r="BZ2" s="48" t="s">
        <v>20</v>
      </c>
      <c r="CA2" s="48" t="s">
        <v>21</v>
      </c>
      <c r="CB2" s="39" t="s">
        <v>110</v>
      </c>
      <c r="CC2" s="46" t="s">
        <v>113</v>
      </c>
      <c r="CD2" s="39" t="s">
        <v>106</v>
      </c>
      <c r="CE2" s="39" t="s">
        <v>114</v>
      </c>
      <c r="CF2" s="39" t="s">
        <v>108</v>
      </c>
      <c r="CG2" s="51" t="s">
        <v>22</v>
      </c>
      <c r="CH2" s="71" t="s">
        <v>116</v>
      </c>
      <c r="CI2" s="71" t="s">
        <v>117</v>
      </c>
    </row>
    <row r="3" spans="1:87">
      <c r="A3" s="14">
        <v>1</v>
      </c>
      <c r="B3" s="14">
        <v>343</v>
      </c>
      <c r="C3" s="14" t="s">
        <v>118</v>
      </c>
      <c r="D3" s="14" t="s">
        <v>119</v>
      </c>
      <c r="E3" s="14" t="s">
        <v>120</v>
      </c>
      <c r="F3" s="15">
        <v>27</v>
      </c>
      <c r="G3" s="15">
        <v>35</v>
      </c>
      <c r="H3" s="15">
        <f>VLOOKUP(B:B,'[2]SQL Results'!$B$1:$G$65536,6,0)</f>
        <v>29</v>
      </c>
      <c r="I3" s="15">
        <f>H3-F3</f>
        <v>2</v>
      </c>
      <c r="J3" s="15" t="s">
        <v>20</v>
      </c>
      <c r="K3" s="15">
        <f>VLOOKUP(B:B,'[4]SQL Results'!$B$1:$G$65536,6,0)</f>
        <v>35</v>
      </c>
      <c r="L3" s="15">
        <f>K3*2.5</f>
        <v>87.5</v>
      </c>
      <c r="M3" s="15"/>
      <c r="N3" s="15">
        <v>45</v>
      </c>
      <c r="O3" s="21">
        <v>52</v>
      </c>
      <c r="P3" s="21">
        <f>VLOOKUP(B:B,'[2]SQL Results'!$B$1:$L$65536,11,0)</f>
        <v>56</v>
      </c>
      <c r="Q3" s="21">
        <f>P3-N3</f>
        <v>11</v>
      </c>
      <c r="R3" s="21" t="s">
        <v>21</v>
      </c>
      <c r="S3" s="21">
        <f>VLOOKUP(B:B,'[4]SQL Results'!$B$1:$L$65536,11,0)</f>
        <v>49</v>
      </c>
      <c r="T3" s="21">
        <f>S3*2</f>
        <v>98</v>
      </c>
      <c r="U3" s="21"/>
      <c r="V3" s="21">
        <v>178</v>
      </c>
      <c r="W3" s="21">
        <v>195</v>
      </c>
      <c r="X3" s="21">
        <f>VLOOKUP(B:B,'[2]SQL Results'!$B$1:$V$65536,21,0)</f>
        <v>91</v>
      </c>
      <c r="Y3" s="21">
        <f>X3-V3</f>
        <v>-87</v>
      </c>
      <c r="Z3" s="21" t="s">
        <v>121</v>
      </c>
      <c r="AA3" s="21">
        <f>VLOOKUP(B:B,'[4]SQL Results'!$B$1:$V$65536,21,0)</f>
        <v>79</v>
      </c>
      <c r="AB3" s="21">
        <f>AA3*0.8</f>
        <v>63.2</v>
      </c>
      <c r="AC3" s="21">
        <f>Y3*0.4</f>
        <v>-34.8</v>
      </c>
      <c r="AD3" s="21">
        <v>7</v>
      </c>
      <c r="AE3" s="21">
        <v>9</v>
      </c>
      <c r="AF3" s="21">
        <f>VLOOKUP(B:B,'[2]SQL Results'!$B$1:$Q$65536,16,0)</f>
        <v>18</v>
      </c>
      <c r="AG3" s="21">
        <f>AF3-AD3</f>
        <v>11</v>
      </c>
      <c r="AH3" s="21" t="s">
        <v>21</v>
      </c>
      <c r="AI3" s="21">
        <f>VLOOKUP(B:B,'[4]SQL Results'!$B$1:$Q$65536,16,0)</f>
        <v>15</v>
      </c>
      <c r="AJ3" s="21">
        <f>AI3*2</f>
        <v>30</v>
      </c>
      <c r="AK3" s="21"/>
      <c r="AL3" s="21">
        <v>2</v>
      </c>
      <c r="AM3" s="21">
        <v>3</v>
      </c>
      <c r="AN3" s="21">
        <f>VLOOKUP(B:B,[3]Sheet1!$B$1:$W$65536,22,0)</f>
        <v>1</v>
      </c>
      <c r="AO3" s="21">
        <f>AN3-AL3</f>
        <v>-1</v>
      </c>
      <c r="AP3" s="21" t="s">
        <v>121</v>
      </c>
      <c r="AQ3" s="21">
        <f>VLOOKUP(B:B,[5]Sheet1!$B$1:$X$65536,23,0)</f>
        <v>198</v>
      </c>
      <c r="AR3" s="21">
        <f>AQ3*0.05</f>
        <v>9.9</v>
      </c>
      <c r="AS3" s="21">
        <f>AO3*3</f>
        <v>-3</v>
      </c>
      <c r="AT3" s="21">
        <v>11</v>
      </c>
      <c r="AU3" s="21">
        <v>17</v>
      </c>
      <c r="AV3" s="21">
        <f>VLOOKUP(B:B,[3]Sheet2!$B$1:$W$65536,22,0)</f>
        <v>31</v>
      </c>
      <c r="AW3" s="21">
        <f>AV3-AT3</f>
        <v>20</v>
      </c>
      <c r="AX3" s="21" t="s">
        <v>21</v>
      </c>
      <c r="AY3" s="21">
        <f>VLOOKUP(B:B,[5]Sheet2!$B$1:$X$65536,23,0)</f>
        <v>5694.8</v>
      </c>
      <c r="AZ3" s="21">
        <f>AY3*0.1</f>
        <v>569.48</v>
      </c>
      <c r="BA3" s="21"/>
      <c r="BB3" s="15">
        <v>594</v>
      </c>
      <c r="BC3" s="15">
        <v>831.6</v>
      </c>
      <c r="BD3" s="15">
        <f>VLOOKUP(B:B,'[2]SQL Results'!$B$1:$AO$65536,40,0)</f>
        <v>198</v>
      </c>
      <c r="BE3" s="15">
        <f>BD3-BB3</f>
        <v>-396</v>
      </c>
      <c r="BF3" s="15" t="s">
        <v>121</v>
      </c>
      <c r="BG3" s="15">
        <f>VLOOKUP(B:B,'[4]SQL Results'!$B$1:$AO$65536,40,0)</f>
        <v>198</v>
      </c>
      <c r="BH3" s="15">
        <f>BG3*0.05</f>
        <v>9.9</v>
      </c>
      <c r="BI3" s="15">
        <f>BE3*0.04</f>
        <v>-15.84</v>
      </c>
      <c r="BJ3" s="15">
        <v>2049.54</v>
      </c>
      <c r="BK3" s="15">
        <v>2152</v>
      </c>
      <c r="BL3" s="15">
        <f>VLOOKUP(B:B,'[2]SQL Results'!$B$1:$AE$65536,30,0)</f>
        <v>1309.02</v>
      </c>
      <c r="BM3" s="15">
        <f>BL3-BJ3</f>
        <v>-740.52</v>
      </c>
      <c r="BN3" s="15" t="s">
        <v>121</v>
      </c>
      <c r="BO3" s="15">
        <f>VLOOKUP(B:B,'[4]SQL Results'!$B$1:$AE$65536,30,0)</f>
        <v>2384.05</v>
      </c>
      <c r="BP3" s="15">
        <f>BO3*0.05</f>
        <v>119.2025</v>
      </c>
      <c r="BQ3" s="15">
        <f>BM3*0.02</f>
        <v>-14.8104</v>
      </c>
      <c r="BR3" s="15">
        <v>1908.39</v>
      </c>
      <c r="BS3" s="15">
        <v>2099</v>
      </c>
      <c r="BT3" s="15">
        <f>VLOOKUP(B:B,'[2]SQL Results'!$B$1:$AJ$65536,35,0)</f>
        <v>2543.54</v>
      </c>
      <c r="BU3" s="15">
        <f>BT3-BR3</f>
        <v>635.15</v>
      </c>
      <c r="BV3" s="15" t="s">
        <v>21</v>
      </c>
      <c r="BW3" s="15">
        <f>VLOOKUP(B:B,'[4]SQL Results'!$B$1:$AJ$65536,35,0)</f>
        <v>2102.23</v>
      </c>
      <c r="BX3" s="15">
        <f>BW3*0.09</f>
        <v>189.2007</v>
      </c>
      <c r="BY3" s="15"/>
      <c r="BZ3" s="22">
        <v>5775.99</v>
      </c>
      <c r="CA3" s="22">
        <v>6064.79</v>
      </c>
      <c r="CB3" s="15">
        <f>VLOOKUP(B:B,'[2]SQL Results'!$B$1:$AT$65536,45,0)</f>
        <v>2895.03</v>
      </c>
      <c r="CC3" s="15">
        <f>CB3-BZ3</f>
        <v>-2880.96</v>
      </c>
      <c r="CD3" s="52" t="s">
        <v>121</v>
      </c>
      <c r="CE3" s="15">
        <f>VLOOKUP(B:B,'[4]SQL Results'!$B$1:$AT$65536,45,0)</f>
        <v>2203.03</v>
      </c>
      <c r="CF3" s="52">
        <f>CE3*0.05</f>
        <v>110.1515</v>
      </c>
      <c r="CG3" s="52">
        <f>CC3*0.02</f>
        <v>-57.6192</v>
      </c>
      <c r="CH3" s="72">
        <f>L3+T3+AB3+AJ3+AR3+AZ3+BH3+BP3+BX3+CF3</f>
        <v>1286.5347</v>
      </c>
      <c r="CI3" s="72">
        <f>M3+U3+AC3+AK3+AS3+BA3+BI3+BQ3+BY3+CG3</f>
        <v>-126.0696</v>
      </c>
    </row>
    <row r="4" spans="1:87">
      <c r="A4" s="14">
        <v>2</v>
      </c>
      <c r="B4" s="14">
        <v>581</v>
      </c>
      <c r="C4" s="14" t="s">
        <v>122</v>
      </c>
      <c r="D4" s="14" t="s">
        <v>123</v>
      </c>
      <c r="E4" s="14" t="s">
        <v>120</v>
      </c>
      <c r="F4" s="15">
        <v>27</v>
      </c>
      <c r="G4" s="15">
        <v>34</v>
      </c>
      <c r="H4" s="15">
        <f>VLOOKUP(B:B,'[2]SQL Results'!$B$1:$G$65536,6,0)</f>
        <v>32</v>
      </c>
      <c r="I4" s="15">
        <f t="shared" ref="I4:I35" si="0">H4-F4</f>
        <v>5</v>
      </c>
      <c r="J4" s="15" t="s">
        <v>20</v>
      </c>
      <c r="K4" s="15">
        <f>VLOOKUP(B:B,'[4]SQL Results'!$B$1:$G$65536,6,0)</f>
        <v>8</v>
      </c>
      <c r="L4" s="15">
        <f>K4*2.5</f>
        <v>20</v>
      </c>
      <c r="M4" s="15"/>
      <c r="N4" s="15">
        <v>109</v>
      </c>
      <c r="O4" s="21">
        <v>116</v>
      </c>
      <c r="P4" s="21">
        <f>VLOOKUP(B:B,'[2]SQL Results'!$B$1:$L$65536,11,0)</f>
        <v>68</v>
      </c>
      <c r="Q4" s="21">
        <f t="shared" ref="Q4:Q35" si="1">P4-N4</f>
        <v>-41</v>
      </c>
      <c r="R4" s="21" t="s">
        <v>121</v>
      </c>
      <c r="S4" s="21">
        <f>VLOOKUP(B:B,'[4]SQL Results'!$B$1:$L$65536,11,0)</f>
        <v>68</v>
      </c>
      <c r="T4" s="21">
        <f>S4*0.8</f>
        <v>54.4</v>
      </c>
      <c r="U4" s="21">
        <f>Q4*0.6</f>
        <v>-24.6</v>
      </c>
      <c r="V4" s="21">
        <v>65</v>
      </c>
      <c r="W4" s="21">
        <v>76</v>
      </c>
      <c r="X4" s="21">
        <f>VLOOKUP(B:B,'[2]SQL Results'!$B$1:$V$65536,21,0)</f>
        <v>50</v>
      </c>
      <c r="Y4" s="21">
        <f t="shared" ref="Y4:Y35" si="2">X4-V4</f>
        <v>-15</v>
      </c>
      <c r="Z4" s="21" t="s">
        <v>121</v>
      </c>
      <c r="AA4" s="21">
        <f>VLOOKUP(B:B,'[4]SQL Results'!$B$1:$V$65536,21,0)</f>
        <v>48</v>
      </c>
      <c r="AB4" s="21">
        <f>AA4*0.8</f>
        <v>38.4</v>
      </c>
      <c r="AC4" s="21">
        <f>Y4*0.4</f>
        <v>-6</v>
      </c>
      <c r="AD4" s="21">
        <v>1</v>
      </c>
      <c r="AE4" s="21">
        <v>1</v>
      </c>
      <c r="AF4" s="21">
        <f>VLOOKUP(B:B,'[2]SQL Results'!$B$1:$Q$65536,16,0)</f>
        <v>3</v>
      </c>
      <c r="AG4" s="21">
        <f t="shared" ref="AG4:AG35" si="3">AF4-AD4</f>
        <v>2</v>
      </c>
      <c r="AH4" s="21" t="s">
        <v>21</v>
      </c>
      <c r="AI4" s="21">
        <f>VLOOKUP(B:B,'[4]SQL Results'!$B$1:$Q$65536,16,0)</f>
        <v>4</v>
      </c>
      <c r="AJ4" s="21">
        <f>AI4*2</f>
        <v>8</v>
      </c>
      <c r="AK4" s="21"/>
      <c r="AL4" s="21">
        <v>1</v>
      </c>
      <c r="AM4" s="21">
        <v>2</v>
      </c>
      <c r="AN4" s="21">
        <f>VLOOKUP(B:B,[3]Sheet1!$B$1:$W$65536,22,0)</f>
        <v>7</v>
      </c>
      <c r="AO4" s="21">
        <f t="shared" ref="AO4:AO14" si="4">AN4-AL4</f>
        <v>6</v>
      </c>
      <c r="AP4" s="21" t="s">
        <v>21</v>
      </c>
      <c r="AQ4" s="21">
        <f>VLOOKUP(B:B,[5]Sheet1!$B$1:$X$65536,23,0)</f>
        <v>1188.01</v>
      </c>
      <c r="AR4" s="21">
        <f>AQ4*0.1</f>
        <v>118.801</v>
      </c>
      <c r="AS4" s="21"/>
      <c r="AT4" s="21">
        <v>2</v>
      </c>
      <c r="AU4" s="21">
        <v>4</v>
      </c>
      <c r="AV4" s="21">
        <f>VLOOKUP(B:B,[3]Sheet2!$B$1:$W$65536,22,0)</f>
        <v>5</v>
      </c>
      <c r="AW4" s="21">
        <f t="shared" ref="AW4:AW35" si="5">AV4-AT4</f>
        <v>3</v>
      </c>
      <c r="AX4" s="21" t="s">
        <v>21</v>
      </c>
      <c r="AY4" s="21">
        <f>VLOOKUP(B:B,[5]Sheet2!$B$1:$X$65536,23,0)</f>
        <v>1452</v>
      </c>
      <c r="AZ4" s="21">
        <f>AY4*0.1</f>
        <v>145.2</v>
      </c>
      <c r="BA4" s="21"/>
      <c r="BB4" s="15">
        <v>1634.1</v>
      </c>
      <c r="BC4" s="15">
        <v>1960.92</v>
      </c>
      <c r="BD4" s="15">
        <f>VLOOKUP(B:B,'[2]SQL Results'!$B$1:$AO$65536,40,0)</f>
        <v>2178</v>
      </c>
      <c r="BE4" s="15">
        <f>BD4-BC4</f>
        <v>217.08</v>
      </c>
      <c r="BF4" s="15" t="s">
        <v>21</v>
      </c>
      <c r="BG4" s="15">
        <f>VLOOKUP(B:B,'[4]SQL Results'!$B$1:$AO$65536,40,0)</f>
        <v>2970</v>
      </c>
      <c r="BH4" s="15">
        <f>BG4*0.08</f>
        <v>237.6</v>
      </c>
      <c r="BI4" s="15"/>
      <c r="BJ4" s="15">
        <v>148.75</v>
      </c>
      <c r="BK4" s="15">
        <v>223.1</v>
      </c>
      <c r="BL4" s="15">
        <f>VLOOKUP(B:B,'[2]SQL Results'!$B$1:$AE$65536,30,0)</f>
        <v>84.5</v>
      </c>
      <c r="BM4" s="15">
        <f t="shared" ref="BM4:BM35" si="6">BL4-BJ4</f>
        <v>-64.25</v>
      </c>
      <c r="BN4" s="15" t="s">
        <v>121</v>
      </c>
      <c r="BO4" s="15">
        <v>0</v>
      </c>
      <c r="BP4" s="15">
        <f>BO4*0.05</f>
        <v>0</v>
      </c>
      <c r="BQ4" s="15">
        <f>BM4*0.02</f>
        <v>-1.285</v>
      </c>
      <c r="BR4" s="15">
        <v>709.49</v>
      </c>
      <c r="BS4" s="17">
        <v>887</v>
      </c>
      <c r="BT4" s="15">
        <f>VLOOKUP(B:B,'[2]SQL Results'!$B$1:$AJ$65536,35,0)</f>
        <v>1064.4</v>
      </c>
      <c r="BU4" s="15">
        <f>BT4-BR4</f>
        <v>354.91</v>
      </c>
      <c r="BV4" s="15" t="s">
        <v>21</v>
      </c>
      <c r="BW4" s="15">
        <f>VLOOKUP(B:B,'[4]SQL Results'!$B$1:$AJ$65536,35,0)</f>
        <v>1204.4</v>
      </c>
      <c r="BX4" s="15">
        <f>BW4*0.09</f>
        <v>108.396</v>
      </c>
      <c r="BY4" s="17"/>
      <c r="BZ4" s="22">
        <v>3100</v>
      </c>
      <c r="CA4" s="22">
        <v>3875</v>
      </c>
      <c r="CB4" s="15">
        <f>VLOOKUP(B:B,'[2]SQL Results'!$B$1:$AT$65536,45,0)</f>
        <v>2209</v>
      </c>
      <c r="CC4" s="15">
        <f t="shared" ref="CC4:CC35" si="7">CB4-BZ4</f>
        <v>-891</v>
      </c>
      <c r="CD4" s="52" t="s">
        <v>121</v>
      </c>
      <c r="CE4" s="15">
        <f>VLOOKUP(B:B,'[4]SQL Results'!$B$1:$AT$65536,45,0)</f>
        <v>2209</v>
      </c>
      <c r="CF4" s="52">
        <f>CE4*0.05</f>
        <v>110.45</v>
      </c>
      <c r="CG4" s="52">
        <f>CC4*0.02</f>
        <v>-17.82</v>
      </c>
      <c r="CH4" s="72">
        <f t="shared" ref="CH4:CH35" si="8">L4+T4+AB4+AJ4+AR4+AZ4+BH4+BP4+BX4+CF4</f>
        <v>841.247</v>
      </c>
      <c r="CI4" s="72">
        <f t="shared" ref="CI4:CI35" si="9">M4+U4+AC4+AK4+AS4+BA4+BI4+BQ4+BY4+CG4</f>
        <v>-49.705</v>
      </c>
    </row>
    <row r="5" s="2" customFormat="1" spans="1:87">
      <c r="A5" s="14">
        <v>3</v>
      </c>
      <c r="B5" s="14">
        <v>582</v>
      </c>
      <c r="C5" s="14" t="s">
        <v>124</v>
      </c>
      <c r="D5" s="14" t="s">
        <v>119</v>
      </c>
      <c r="E5" s="14" t="s">
        <v>120</v>
      </c>
      <c r="F5" s="15">
        <v>27</v>
      </c>
      <c r="G5" s="15">
        <v>35</v>
      </c>
      <c r="H5" s="15">
        <f>VLOOKUP(B:B,'[2]SQL Results'!$B$1:$G$65536,6,0)</f>
        <v>44</v>
      </c>
      <c r="I5" s="15">
        <f t="shared" si="0"/>
        <v>17</v>
      </c>
      <c r="J5" s="15" t="s">
        <v>21</v>
      </c>
      <c r="K5" s="15">
        <f>VLOOKUP(B:B,'[4]SQL Results'!$B$1:$G$65536,6,0)</f>
        <v>35</v>
      </c>
      <c r="L5" s="15">
        <f>K5*3.5</f>
        <v>122.5</v>
      </c>
      <c r="M5" s="15"/>
      <c r="N5" s="15">
        <v>27</v>
      </c>
      <c r="O5" s="21">
        <v>32</v>
      </c>
      <c r="P5" s="21">
        <f>VLOOKUP(B:B,'[2]SQL Results'!$B$1:$L$65536,11,0)</f>
        <v>61</v>
      </c>
      <c r="Q5" s="21">
        <f t="shared" si="1"/>
        <v>34</v>
      </c>
      <c r="R5" s="21" t="s">
        <v>21</v>
      </c>
      <c r="S5" s="21">
        <f>VLOOKUP(B:B,'[4]SQL Results'!$B$1:$L$65536,11,0)</f>
        <v>56</v>
      </c>
      <c r="T5" s="21">
        <f t="shared" ref="T5:T12" si="10">S5*2</f>
        <v>112</v>
      </c>
      <c r="U5" s="21"/>
      <c r="V5" s="21">
        <v>41</v>
      </c>
      <c r="W5" s="21">
        <v>47</v>
      </c>
      <c r="X5" s="21">
        <f>VLOOKUP(B:B,'[2]SQL Results'!$B$1:$V$65536,21,0)</f>
        <v>48</v>
      </c>
      <c r="Y5" s="21">
        <f t="shared" si="2"/>
        <v>7</v>
      </c>
      <c r="Z5" s="21" t="s">
        <v>21</v>
      </c>
      <c r="AA5" s="21">
        <f>VLOOKUP(B:B,'[4]SQL Results'!$B$1:$V$65536,21,0)</f>
        <v>46</v>
      </c>
      <c r="AB5" s="21">
        <f>AA5*1.5</f>
        <v>69</v>
      </c>
      <c r="AC5" s="21"/>
      <c r="AD5" s="21">
        <v>15</v>
      </c>
      <c r="AE5" s="21">
        <v>19</v>
      </c>
      <c r="AF5" s="21">
        <f>VLOOKUP(B:B,'[2]SQL Results'!$B$1:$Q$65536,16,0)</f>
        <v>28</v>
      </c>
      <c r="AG5" s="21">
        <f t="shared" si="3"/>
        <v>13</v>
      </c>
      <c r="AH5" s="21" t="s">
        <v>21</v>
      </c>
      <c r="AI5" s="21">
        <f>VLOOKUP(B:B,'[4]SQL Results'!$B$1:$Q$65536,16,0)</f>
        <v>25</v>
      </c>
      <c r="AJ5" s="21">
        <f>AI5*2</f>
        <v>50</v>
      </c>
      <c r="AK5" s="21"/>
      <c r="AL5" s="21">
        <v>1</v>
      </c>
      <c r="AM5" s="21">
        <v>2</v>
      </c>
      <c r="AN5" s="21">
        <f>VLOOKUP(B:B,[3]Sheet1!$B$1:$W$65536,22,0)</f>
        <v>2</v>
      </c>
      <c r="AO5" s="21">
        <f t="shared" si="4"/>
        <v>1</v>
      </c>
      <c r="AP5" s="21" t="s">
        <v>21</v>
      </c>
      <c r="AQ5" s="21">
        <f>VLOOKUP(B:B,[5]Sheet1!$B$1:$X$65536,23,0)</f>
        <v>198.01</v>
      </c>
      <c r="AR5" s="21">
        <f>AQ5*0.1</f>
        <v>19.801</v>
      </c>
      <c r="AS5" s="21"/>
      <c r="AT5" s="21">
        <v>20</v>
      </c>
      <c r="AU5" s="21">
        <v>26</v>
      </c>
      <c r="AV5" s="21">
        <f>VLOOKUP(B:B,[3]Sheet2!$B$1:$W$65536,22,0)</f>
        <v>16</v>
      </c>
      <c r="AW5" s="21">
        <f t="shared" si="5"/>
        <v>-4</v>
      </c>
      <c r="AX5" s="21" t="s">
        <v>121</v>
      </c>
      <c r="AY5" s="21">
        <f>VLOOKUP(B:B,[5]Sheet2!$B$1:$X$65536,23,0)</f>
        <v>4888.8</v>
      </c>
      <c r="AZ5" s="21">
        <f>AY5*0.05</f>
        <v>244.44</v>
      </c>
      <c r="BA5" s="21">
        <f>AW5*8</f>
        <v>-32</v>
      </c>
      <c r="BB5" s="15">
        <v>532</v>
      </c>
      <c r="BC5" s="15">
        <v>744.8</v>
      </c>
      <c r="BD5" s="15">
        <f>VLOOKUP(B:B,'[2]SQL Results'!$B$1:$AO$65536,40,0)</f>
        <v>960.3</v>
      </c>
      <c r="BE5" s="15">
        <f>BD5-BC5</f>
        <v>215.5</v>
      </c>
      <c r="BF5" s="15" t="s">
        <v>21</v>
      </c>
      <c r="BG5" s="15">
        <f>VLOOKUP(B:B,'[4]SQL Results'!$B$1:$AO$65536,40,0)</f>
        <v>960.3</v>
      </c>
      <c r="BH5" s="15">
        <f>BG5*0.08</f>
        <v>76.824</v>
      </c>
      <c r="BI5" s="15"/>
      <c r="BJ5" s="15">
        <v>892.02</v>
      </c>
      <c r="BK5" s="15">
        <v>1070.4</v>
      </c>
      <c r="BL5" s="15">
        <f>VLOOKUP(B:B,'[2]SQL Results'!$B$1:$AE$65536,30,0)</f>
        <v>445.1</v>
      </c>
      <c r="BM5" s="15">
        <f t="shared" si="6"/>
        <v>-446.92</v>
      </c>
      <c r="BN5" s="15" t="s">
        <v>121</v>
      </c>
      <c r="BO5" s="15">
        <f>VLOOKUP(B:B,'[4]SQL Results'!$B$1:$AE$65536,30,0)</f>
        <v>445.1</v>
      </c>
      <c r="BP5" s="15">
        <f>BO5*0.05</f>
        <v>22.255</v>
      </c>
      <c r="BQ5" s="15">
        <f>BM5*0.02</f>
        <v>-8.9384</v>
      </c>
      <c r="BR5" s="15">
        <v>1110.45</v>
      </c>
      <c r="BS5" s="15">
        <v>1221</v>
      </c>
      <c r="BT5" s="15">
        <f>VLOOKUP(B:B,'[2]SQL Results'!$B$1:$AJ$65536,35,0)</f>
        <v>936.01</v>
      </c>
      <c r="BU5" s="15">
        <f>BT5-BR5</f>
        <v>-174.44</v>
      </c>
      <c r="BV5" s="15" t="s">
        <v>121</v>
      </c>
      <c r="BW5" s="15">
        <f>VLOOKUP(B:B,'[4]SQL Results'!$B$1:$AJ$65536,35,0)</f>
        <v>866.01</v>
      </c>
      <c r="BX5" s="15">
        <f>BW5*0.05</f>
        <v>43.3005</v>
      </c>
      <c r="BY5" s="15">
        <f>BU5*0.02</f>
        <v>-3.4888</v>
      </c>
      <c r="BZ5" s="22">
        <v>1850</v>
      </c>
      <c r="CA5" s="22">
        <v>2312.5</v>
      </c>
      <c r="CB5" s="15">
        <f>VLOOKUP(B:B,'[2]SQL Results'!$B$1:$AT$65536,45,0)</f>
        <v>487</v>
      </c>
      <c r="CC5" s="15">
        <f t="shared" si="7"/>
        <v>-1363</v>
      </c>
      <c r="CD5" s="52" t="s">
        <v>121</v>
      </c>
      <c r="CE5" s="15">
        <f>VLOOKUP(B:B,'[4]SQL Results'!$B$1:$AT$65536,45,0)</f>
        <v>392</v>
      </c>
      <c r="CF5" s="52">
        <f>CE5*0.05</f>
        <v>19.6</v>
      </c>
      <c r="CG5" s="52">
        <f>CC5*0.02</f>
        <v>-27.26</v>
      </c>
      <c r="CH5" s="72">
        <f t="shared" si="8"/>
        <v>779.7205</v>
      </c>
      <c r="CI5" s="72">
        <f t="shared" si="9"/>
        <v>-71.6872</v>
      </c>
    </row>
    <row r="6" spans="1:87">
      <c r="A6" s="14">
        <v>4</v>
      </c>
      <c r="B6" s="14">
        <v>359</v>
      </c>
      <c r="C6" s="14" t="s">
        <v>125</v>
      </c>
      <c r="D6" s="14" t="s">
        <v>123</v>
      </c>
      <c r="E6" s="14" t="s">
        <v>120</v>
      </c>
      <c r="F6" s="15">
        <v>20</v>
      </c>
      <c r="G6" s="15">
        <v>27</v>
      </c>
      <c r="H6" s="15">
        <f>VLOOKUP(B:B,'[2]SQL Results'!$B$1:$G$65536,6,0)</f>
        <v>11</v>
      </c>
      <c r="I6" s="15">
        <f t="shared" si="0"/>
        <v>-9</v>
      </c>
      <c r="J6" s="15" t="s">
        <v>121</v>
      </c>
      <c r="K6" s="15">
        <f>VLOOKUP(B:B,'[4]SQL Results'!$B$1:$G$65536,6,0)</f>
        <v>4</v>
      </c>
      <c r="L6" s="15">
        <f>K6*1</f>
        <v>4</v>
      </c>
      <c r="M6" s="15">
        <f>I6*0.8</f>
        <v>-7.2</v>
      </c>
      <c r="N6" s="15">
        <v>40</v>
      </c>
      <c r="O6" s="21">
        <v>46</v>
      </c>
      <c r="P6" s="21">
        <f>VLOOKUP(B:B,'[2]SQL Results'!$B$1:$L$65536,11,0)</f>
        <v>57</v>
      </c>
      <c r="Q6" s="21">
        <f t="shared" si="1"/>
        <v>17</v>
      </c>
      <c r="R6" s="21" t="s">
        <v>21</v>
      </c>
      <c r="S6" s="21">
        <f>VLOOKUP(B:B,'[4]SQL Results'!$B$1:$L$65536,11,0)</f>
        <v>56</v>
      </c>
      <c r="T6" s="21">
        <f t="shared" si="10"/>
        <v>112</v>
      </c>
      <c r="U6" s="21"/>
      <c r="V6" s="21">
        <v>44</v>
      </c>
      <c r="W6" s="21">
        <v>50</v>
      </c>
      <c r="X6" s="21">
        <f>VLOOKUP(B:B,'[2]SQL Results'!$B$1:$V$65536,21,0)</f>
        <v>55</v>
      </c>
      <c r="Y6" s="21">
        <f t="shared" si="2"/>
        <v>11</v>
      </c>
      <c r="Z6" s="21" t="s">
        <v>21</v>
      </c>
      <c r="AA6" s="21">
        <f>VLOOKUP(B:B,'[4]SQL Results'!$B$1:$V$65536,21,0)</f>
        <v>44</v>
      </c>
      <c r="AB6" s="21">
        <f>AA6*1.5</f>
        <v>66</v>
      </c>
      <c r="AC6" s="21"/>
      <c r="AD6" s="21">
        <v>2</v>
      </c>
      <c r="AE6" s="21">
        <v>3</v>
      </c>
      <c r="AF6" s="21">
        <f>VLOOKUP(B:B,'[2]SQL Results'!$B$1:$Q$65536,16,0)</f>
        <v>12</v>
      </c>
      <c r="AG6" s="21">
        <f t="shared" si="3"/>
        <v>10</v>
      </c>
      <c r="AH6" s="21" t="s">
        <v>21</v>
      </c>
      <c r="AI6" s="21">
        <f>VLOOKUP(B:B,'[4]SQL Results'!$B$1:$Q$65536,16,0)</f>
        <v>11</v>
      </c>
      <c r="AJ6" s="21">
        <f>AI6*2</f>
        <v>22</v>
      </c>
      <c r="AK6" s="21"/>
      <c r="AL6" s="21">
        <v>4</v>
      </c>
      <c r="AM6" s="21">
        <v>6</v>
      </c>
      <c r="AN6" s="21">
        <f>VLOOKUP(B:B,[3]Sheet1!$B$1:$W$65536,22,0)</f>
        <v>7</v>
      </c>
      <c r="AO6" s="21">
        <f t="shared" si="4"/>
        <v>3</v>
      </c>
      <c r="AP6" s="21" t="s">
        <v>21</v>
      </c>
      <c r="AQ6" s="21">
        <f>VLOOKUP(B:B,[5]Sheet1!$B$1:$X$65536,23,0)</f>
        <v>1309.66</v>
      </c>
      <c r="AR6" s="21">
        <f>AQ6*0.1</f>
        <v>130.966</v>
      </c>
      <c r="AS6" s="21"/>
      <c r="AT6" s="21">
        <v>7</v>
      </c>
      <c r="AU6" s="21">
        <v>11</v>
      </c>
      <c r="AV6" s="21">
        <f>VLOOKUP(B:B,[3]Sheet2!$B$1:$W$65536,22,0)</f>
        <v>9</v>
      </c>
      <c r="AW6" s="21">
        <f t="shared" si="5"/>
        <v>2</v>
      </c>
      <c r="AX6" s="21" t="s">
        <v>20</v>
      </c>
      <c r="AY6" s="21">
        <f>VLOOKUP(B:B,[5]Sheet2!$B$1:$X$65536,23,0)</f>
        <v>2328</v>
      </c>
      <c r="AZ6" s="21">
        <f>AY6*0.08</f>
        <v>186.24</v>
      </c>
      <c r="BA6" s="21"/>
      <c r="BB6" s="17">
        <v>300</v>
      </c>
      <c r="BC6" s="15">
        <v>450</v>
      </c>
      <c r="BD6" s="15">
        <v>0</v>
      </c>
      <c r="BE6" s="15">
        <f t="shared" ref="BE6:BE11" si="11">BD6-BB6</f>
        <v>-300</v>
      </c>
      <c r="BF6" s="15" t="s">
        <v>121</v>
      </c>
      <c r="BG6" s="15">
        <v>0</v>
      </c>
      <c r="BH6" s="15">
        <f>BG6*0.05</f>
        <v>0</v>
      </c>
      <c r="BI6" s="15">
        <f>BE6*0.04</f>
        <v>-12</v>
      </c>
      <c r="BJ6" s="15">
        <v>315.04</v>
      </c>
      <c r="BK6" s="15">
        <v>472.6</v>
      </c>
      <c r="BL6" s="15">
        <f>VLOOKUP(B:B,'[2]SQL Results'!$B$1:$AE$65536,30,0)</f>
        <v>338.01</v>
      </c>
      <c r="BM6" s="15">
        <f t="shared" si="6"/>
        <v>22.97</v>
      </c>
      <c r="BN6" s="15" t="s">
        <v>20</v>
      </c>
      <c r="BO6" s="15">
        <f>VLOOKUP(B:B,'[4]SQL Results'!$B$1:$AE$65536,30,0)</f>
        <v>338.01</v>
      </c>
      <c r="BP6" s="15">
        <f>BO6*0.07</f>
        <v>23.6607</v>
      </c>
      <c r="BQ6" s="15"/>
      <c r="BR6" s="15">
        <v>1287.5</v>
      </c>
      <c r="BS6" s="15">
        <v>1416</v>
      </c>
      <c r="BT6" s="15">
        <f>VLOOKUP(B:B,'[2]SQL Results'!$B$1:$AJ$65536,35,0)</f>
        <v>759.57</v>
      </c>
      <c r="BU6" s="15">
        <f t="shared" ref="BU5:BU10" si="12">BT6-BR6</f>
        <v>-527.93</v>
      </c>
      <c r="BV6" s="15" t="s">
        <v>121</v>
      </c>
      <c r="BW6" s="15">
        <f>VLOOKUP(B:B,'[4]SQL Results'!$B$1:$AJ$65536,35,0)</f>
        <v>968.07</v>
      </c>
      <c r="BX6" s="15"/>
      <c r="BY6" s="15"/>
      <c r="BZ6" s="22">
        <v>683</v>
      </c>
      <c r="CA6" s="22">
        <v>956.2</v>
      </c>
      <c r="CB6" s="15">
        <f>VLOOKUP(B:B,'[2]SQL Results'!$B$1:$AT$65536,45,0)</f>
        <v>882</v>
      </c>
      <c r="CC6" s="15">
        <f t="shared" si="7"/>
        <v>199</v>
      </c>
      <c r="CD6" s="52" t="s">
        <v>20</v>
      </c>
      <c r="CE6" s="15">
        <f>VLOOKUP(B:B,'[4]SQL Results'!$B$1:$AT$65536,45,0)</f>
        <v>882</v>
      </c>
      <c r="CF6" s="15">
        <f>CE6*0.07</f>
        <v>61.74</v>
      </c>
      <c r="CG6" s="52"/>
      <c r="CH6" s="72">
        <f t="shared" si="8"/>
        <v>606.6067</v>
      </c>
      <c r="CI6" s="72">
        <f t="shared" si="9"/>
        <v>-19.2</v>
      </c>
    </row>
    <row r="7" spans="1:87">
      <c r="A7" s="14">
        <v>5</v>
      </c>
      <c r="B7" s="14">
        <v>726</v>
      </c>
      <c r="C7" s="14" t="s">
        <v>126</v>
      </c>
      <c r="D7" s="14" t="s">
        <v>123</v>
      </c>
      <c r="E7" s="14" t="s">
        <v>120</v>
      </c>
      <c r="F7" s="15">
        <v>27</v>
      </c>
      <c r="G7" s="15">
        <v>34</v>
      </c>
      <c r="H7" s="15">
        <f>VLOOKUP(B:B,'[2]SQL Results'!$B$1:$G$65536,6,0)</f>
        <v>28</v>
      </c>
      <c r="I7" s="15">
        <f t="shared" si="0"/>
        <v>1</v>
      </c>
      <c r="J7" s="15" t="s">
        <v>20</v>
      </c>
      <c r="K7" s="15">
        <f>VLOOKUP(B:B,'[4]SQL Results'!$B$1:$G$65536,6,0)</f>
        <v>27</v>
      </c>
      <c r="L7" s="15">
        <f>K7*2.5</f>
        <v>67.5</v>
      </c>
      <c r="M7" s="15"/>
      <c r="N7" s="15">
        <v>42</v>
      </c>
      <c r="O7" s="21">
        <v>49</v>
      </c>
      <c r="P7" s="21">
        <f>VLOOKUP(B:B,'[2]SQL Results'!$B$1:$L$65536,11,0)</f>
        <v>60</v>
      </c>
      <c r="Q7" s="21">
        <f t="shared" si="1"/>
        <v>18</v>
      </c>
      <c r="R7" s="21" t="s">
        <v>21</v>
      </c>
      <c r="S7" s="21">
        <f>VLOOKUP(B:B,'[4]SQL Results'!$B$1:$L$65536,11,0)</f>
        <v>57</v>
      </c>
      <c r="T7" s="21">
        <f t="shared" si="10"/>
        <v>114</v>
      </c>
      <c r="U7" s="21"/>
      <c r="V7" s="21">
        <v>95</v>
      </c>
      <c r="W7" s="21">
        <v>109</v>
      </c>
      <c r="X7" s="21">
        <f>VLOOKUP(B:B,'[2]SQL Results'!$B$1:$V$65536,21,0)</f>
        <v>51</v>
      </c>
      <c r="Y7" s="21">
        <f t="shared" si="2"/>
        <v>-44</v>
      </c>
      <c r="Z7" s="21" t="s">
        <v>121</v>
      </c>
      <c r="AA7" s="21">
        <f>VLOOKUP(B:B,'[4]SQL Results'!$B$1:$V$65536,21,0)</f>
        <v>42</v>
      </c>
      <c r="AB7" s="21">
        <f>AA7*0.8</f>
        <v>33.6</v>
      </c>
      <c r="AC7" s="21">
        <f>Y7*0.4</f>
        <v>-17.6</v>
      </c>
      <c r="AD7" s="21">
        <v>1</v>
      </c>
      <c r="AE7" s="21">
        <v>1</v>
      </c>
      <c r="AF7" s="21">
        <f>VLOOKUP(B:B,'[2]SQL Results'!$B$1:$Q$65536,16,0)</f>
        <v>14</v>
      </c>
      <c r="AG7" s="21">
        <f t="shared" si="3"/>
        <v>13</v>
      </c>
      <c r="AH7" s="21" t="s">
        <v>21</v>
      </c>
      <c r="AI7" s="21">
        <f>VLOOKUP(B:B,'[4]SQL Results'!$B$1:$Q$65536,16,0)</f>
        <v>16</v>
      </c>
      <c r="AJ7" s="21">
        <f>AI7*2</f>
        <v>32</v>
      </c>
      <c r="AK7" s="21"/>
      <c r="AL7" s="21">
        <v>1</v>
      </c>
      <c r="AM7" s="21">
        <v>2</v>
      </c>
      <c r="AN7" s="21">
        <f>VLOOKUP(B:B,[3]Sheet1!$B$1:$W$65536,22,0)</f>
        <v>1</v>
      </c>
      <c r="AO7" s="21">
        <f t="shared" si="4"/>
        <v>0</v>
      </c>
      <c r="AP7" s="21" t="s">
        <v>20</v>
      </c>
      <c r="AQ7" s="21">
        <f>VLOOKUP(B:B,[5]Sheet1!$B$1:$X$65536,23,0)</f>
        <v>198</v>
      </c>
      <c r="AR7" s="21">
        <f>AQ7*0.08</f>
        <v>15.84</v>
      </c>
      <c r="AS7" s="21"/>
      <c r="AT7" s="21">
        <v>7</v>
      </c>
      <c r="AU7" s="21">
        <v>11</v>
      </c>
      <c r="AV7" s="21">
        <f>VLOOKUP(B:B,[3]Sheet2!$B$1:$W$65536,22,0)</f>
        <v>18</v>
      </c>
      <c r="AW7" s="21">
        <f t="shared" si="5"/>
        <v>11</v>
      </c>
      <c r="AX7" s="21" t="s">
        <v>21</v>
      </c>
      <c r="AY7" s="21">
        <f>VLOOKUP(B:B,[5]Sheet2!$B$1:$X$65536,23,0)</f>
        <v>2472.8</v>
      </c>
      <c r="AZ7" s="21">
        <f>AY7*0.1</f>
        <v>247.28</v>
      </c>
      <c r="BA7" s="21"/>
      <c r="BB7" s="15">
        <v>588</v>
      </c>
      <c r="BC7" s="15">
        <v>823.2</v>
      </c>
      <c r="BD7" s="15">
        <f>VLOOKUP(B:B,'[2]SQL Results'!$B$1:$AO$65536,40,0)</f>
        <v>594</v>
      </c>
      <c r="BE7" s="15">
        <f t="shared" si="11"/>
        <v>6</v>
      </c>
      <c r="BF7" s="15" t="s">
        <v>20</v>
      </c>
      <c r="BG7" s="15">
        <f>VLOOKUP(B:B,'[4]SQL Results'!$B$1:$AO$65536,40,0)</f>
        <v>396</v>
      </c>
      <c r="BH7" s="15">
        <f>BG7*0.07</f>
        <v>27.72</v>
      </c>
      <c r="BI7" s="15"/>
      <c r="BJ7" s="15">
        <v>597.6</v>
      </c>
      <c r="BK7" s="15">
        <v>717.1</v>
      </c>
      <c r="BL7" s="15">
        <f>VLOOKUP(B:B,'[2]SQL Results'!$B$1:$AE$65536,30,0)</f>
        <v>1591.54</v>
      </c>
      <c r="BM7" s="15">
        <f t="shared" si="6"/>
        <v>993.94</v>
      </c>
      <c r="BN7" s="15" t="s">
        <v>21</v>
      </c>
      <c r="BO7" s="15">
        <f>VLOOKUP(B:B,'[4]SQL Results'!$B$1:$AE$65536,30,0)</f>
        <v>1951.55</v>
      </c>
      <c r="BP7" s="15">
        <f>BO7*0.09</f>
        <v>175.6395</v>
      </c>
      <c r="BQ7" s="15"/>
      <c r="BR7" s="15">
        <v>1737.5</v>
      </c>
      <c r="BS7" s="15">
        <v>1911</v>
      </c>
      <c r="BT7" s="15">
        <f>VLOOKUP(B:B,'[2]SQL Results'!$B$1:$AJ$65536,35,0)</f>
        <v>1426.01</v>
      </c>
      <c r="BU7" s="15">
        <f t="shared" si="12"/>
        <v>-311.49</v>
      </c>
      <c r="BV7" s="15" t="s">
        <v>121</v>
      </c>
      <c r="BW7" s="15">
        <f>VLOOKUP(B:B,'[4]SQL Results'!$B$1:$AJ$65536,35,0)</f>
        <v>1426.01</v>
      </c>
      <c r="BX7" s="15"/>
      <c r="BY7" s="15"/>
      <c r="BZ7" s="22">
        <v>3105.71</v>
      </c>
      <c r="CA7" s="22">
        <v>3882.14</v>
      </c>
      <c r="CB7" s="15">
        <f>VLOOKUP(B:B,'[2]SQL Results'!$B$1:$AT$65536,45,0)</f>
        <v>1741.26</v>
      </c>
      <c r="CC7" s="15">
        <f t="shared" si="7"/>
        <v>-1364.45</v>
      </c>
      <c r="CD7" s="52" t="s">
        <v>121</v>
      </c>
      <c r="CE7" s="15">
        <f>VLOOKUP(B:B,'[4]SQL Results'!$B$1:$AT$65536,45,0)</f>
        <v>2275.29</v>
      </c>
      <c r="CF7" s="52">
        <f>CE7*0.05</f>
        <v>113.7645</v>
      </c>
      <c r="CG7" s="52">
        <f>CC7*0.02</f>
        <v>-27.289</v>
      </c>
      <c r="CH7" s="72">
        <f t="shared" si="8"/>
        <v>827.344</v>
      </c>
      <c r="CI7" s="72">
        <f t="shared" si="9"/>
        <v>-44.889</v>
      </c>
    </row>
    <row r="8" spans="1:87">
      <c r="A8" s="14">
        <v>6</v>
      </c>
      <c r="B8" s="14">
        <v>365</v>
      </c>
      <c r="C8" s="14" t="s">
        <v>127</v>
      </c>
      <c r="D8" s="14" t="s">
        <v>123</v>
      </c>
      <c r="E8" s="14" t="s">
        <v>120</v>
      </c>
      <c r="F8" s="15">
        <v>27</v>
      </c>
      <c r="G8" s="15">
        <v>34</v>
      </c>
      <c r="H8" s="15">
        <f>VLOOKUP(B:B,'[2]SQL Results'!$B$1:$G$65536,6,0)</f>
        <v>3</v>
      </c>
      <c r="I8" s="15">
        <f t="shared" si="0"/>
        <v>-24</v>
      </c>
      <c r="J8" s="15" t="s">
        <v>121</v>
      </c>
      <c r="K8" s="15">
        <f>VLOOKUP(B:B,'[4]SQL Results'!$B$1:$G$65536,6,0)</f>
        <v>7</v>
      </c>
      <c r="L8" s="15">
        <f>K8*1</f>
        <v>7</v>
      </c>
      <c r="M8" s="15">
        <f>I8*0.8</f>
        <v>-19.2</v>
      </c>
      <c r="N8" s="15">
        <v>48</v>
      </c>
      <c r="O8" s="21">
        <v>56</v>
      </c>
      <c r="P8" s="21">
        <f>VLOOKUP(B:B,'[2]SQL Results'!$B$1:$L$65536,11,0)</f>
        <v>92</v>
      </c>
      <c r="Q8" s="21">
        <f t="shared" si="1"/>
        <v>44</v>
      </c>
      <c r="R8" s="21" t="s">
        <v>21</v>
      </c>
      <c r="S8" s="21">
        <f>VLOOKUP(B:B,'[4]SQL Results'!$B$1:$L$65536,11,0)</f>
        <v>70</v>
      </c>
      <c r="T8" s="21">
        <f t="shared" si="10"/>
        <v>140</v>
      </c>
      <c r="U8" s="21"/>
      <c r="V8" s="21">
        <v>65</v>
      </c>
      <c r="W8" s="21">
        <v>76</v>
      </c>
      <c r="X8" s="21">
        <f>VLOOKUP(B:B,'[2]SQL Results'!$B$1:$V$65536,21,0)</f>
        <v>16</v>
      </c>
      <c r="Y8" s="21">
        <f t="shared" si="2"/>
        <v>-49</v>
      </c>
      <c r="Z8" s="21" t="s">
        <v>121</v>
      </c>
      <c r="AA8" s="21">
        <f>VLOOKUP(B:B,'[4]SQL Results'!$B$1:$V$65536,21,0)</f>
        <v>20</v>
      </c>
      <c r="AB8" s="21">
        <f>AA8*0.8</f>
        <v>16</v>
      </c>
      <c r="AC8" s="21">
        <f>Y8*0.4</f>
        <v>-19.6</v>
      </c>
      <c r="AD8" s="21">
        <v>21</v>
      </c>
      <c r="AE8" s="21">
        <v>30</v>
      </c>
      <c r="AF8" s="21">
        <f>VLOOKUP(B:B,'[2]SQL Results'!$B$1:$Q$65536,16,0)</f>
        <v>21</v>
      </c>
      <c r="AG8" s="21">
        <f t="shared" si="3"/>
        <v>0</v>
      </c>
      <c r="AH8" s="21" t="s">
        <v>20</v>
      </c>
      <c r="AI8" s="21">
        <f>VLOOKUP(B:B,'[4]SQL Results'!$B$1:$Q$65536,16,0)</f>
        <v>16</v>
      </c>
      <c r="AJ8" s="21">
        <f>AI8*1</f>
        <v>16</v>
      </c>
      <c r="AK8" s="21"/>
      <c r="AL8" s="21">
        <v>2</v>
      </c>
      <c r="AM8" s="21">
        <v>3</v>
      </c>
      <c r="AN8" s="21">
        <v>0</v>
      </c>
      <c r="AO8" s="21">
        <f t="shared" si="4"/>
        <v>-2</v>
      </c>
      <c r="AP8" s="21" t="s">
        <v>121</v>
      </c>
      <c r="AQ8" s="21">
        <v>0</v>
      </c>
      <c r="AR8" s="21">
        <f>AQ8*0.05</f>
        <v>0</v>
      </c>
      <c r="AS8" s="21">
        <f>AO8*3</f>
        <v>-6</v>
      </c>
      <c r="AT8" s="21">
        <v>21</v>
      </c>
      <c r="AU8" s="21">
        <v>27</v>
      </c>
      <c r="AV8" s="21">
        <f>VLOOKUP(B:B,[3]Sheet2!$B$1:$W$65536,22,0)</f>
        <v>26</v>
      </c>
      <c r="AW8" s="21">
        <f t="shared" si="5"/>
        <v>5</v>
      </c>
      <c r="AX8" s="21" t="s">
        <v>20</v>
      </c>
      <c r="AY8" s="21">
        <f>VLOOKUP(B:B,[5]Sheet2!$B$1:$X$65536,23,0)</f>
        <v>5341.79</v>
      </c>
      <c r="AZ8" s="21">
        <f>AY8*0.08</f>
        <v>427.3432</v>
      </c>
      <c r="BA8" s="21"/>
      <c r="BB8" s="15">
        <v>662</v>
      </c>
      <c r="BC8" s="15">
        <v>926.8</v>
      </c>
      <c r="BD8" s="15">
        <f>VLOOKUP(B:B,'[2]SQL Results'!$B$1:$AO$65536,40,0)</f>
        <v>356.4</v>
      </c>
      <c r="BE8" s="15">
        <f t="shared" si="11"/>
        <v>-305.6</v>
      </c>
      <c r="BF8" s="15" t="s">
        <v>121</v>
      </c>
      <c r="BG8" s="15">
        <f>VLOOKUP(B:B,'[4]SQL Results'!$B$1:$AO$65536,40,0)</f>
        <v>356.4</v>
      </c>
      <c r="BH8" s="15">
        <f>BG8*0.05</f>
        <v>17.82</v>
      </c>
      <c r="BI8" s="15">
        <f>BE8*0.04</f>
        <v>-12.224</v>
      </c>
      <c r="BJ8" s="15">
        <v>890.52</v>
      </c>
      <c r="BK8" s="15">
        <v>1068.6</v>
      </c>
      <c r="BL8" s="15">
        <f>VLOOKUP(B:B,'[2]SQL Results'!$B$1:$AE$65536,30,0)</f>
        <v>1420.37</v>
      </c>
      <c r="BM8" s="15">
        <f t="shared" si="6"/>
        <v>529.85</v>
      </c>
      <c r="BN8" s="15" t="s">
        <v>21</v>
      </c>
      <c r="BO8" s="15">
        <f>VLOOKUP(B:B,'[4]SQL Results'!$B$1:$AE$65536,30,0)</f>
        <v>1146.36</v>
      </c>
      <c r="BP8" s="15">
        <f>BO8*0.09</f>
        <v>103.1724</v>
      </c>
      <c r="BQ8" s="15"/>
      <c r="BR8" s="15">
        <v>922.02</v>
      </c>
      <c r="BS8" s="17">
        <v>1153</v>
      </c>
      <c r="BT8" s="15">
        <f>VLOOKUP(B:B,'[2]SQL Results'!$B$1:$AJ$65536,35,0)</f>
        <v>895</v>
      </c>
      <c r="BU8" s="15">
        <f t="shared" si="12"/>
        <v>-27.02</v>
      </c>
      <c r="BV8" s="15" t="s">
        <v>121</v>
      </c>
      <c r="BW8" s="15">
        <f>VLOOKUP(B:B,'[4]SQL Results'!$B$1:$AJ$65536,35,0)</f>
        <v>901</v>
      </c>
      <c r="BX8" s="17"/>
      <c r="BY8" s="17"/>
      <c r="BZ8" s="22">
        <v>1787.3</v>
      </c>
      <c r="CA8" s="22">
        <v>2234.13</v>
      </c>
      <c r="CB8" s="15">
        <f>VLOOKUP(B:B,'[2]SQL Results'!$B$1:$AT$65536,45,0)</f>
        <v>3770</v>
      </c>
      <c r="CC8" s="15">
        <f t="shared" si="7"/>
        <v>1982.7</v>
      </c>
      <c r="CD8" s="52" t="s">
        <v>21</v>
      </c>
      <c r="CE8" s="15">
        <f>VLOOKUP(B:B,'[4]SQL Results'!$B$1:$AT$65536,45,0)</f>
        <v>2793</v>
      </c>
      <c r="CF8" s="52">
        <f>CE8*0.09</f>
        <v>251.37</v>
      </c>
      <c r="CG8" s="52"/>
      <c r="CH8" s="72">
        <f t="shared" si="8"/>
        <v>978.7056</v>
      </c>
      <c r="CI8" s="72">
        <f t="shared" si="9"/>
        <v>-57.024</v>
      </c>
    </row>
    <row r="9" spans="1:87">
      <c r="A9" s="14">
        <v>7</v>
      </c>
      <c r="B9" s="14">
        <v>513</v>
      </c>
      <c r="C9" s="14" t="s">
        <v>128</v>
      </c>
      <c r="D9" s="14" t="s">
        <v>123</v>
      </c>
      <c r="E9" s="14" t="s">
        <v>120</v>
      </c>
      <c r="F9" s="15">
        <v>20</v>
      </c>
      <c r="G9" s="15">
        <v>27</v>
      </c>
      <c r="H9" s="15">
        <f>VLOOKUP(B:B,'[2]SQL Results'!$B$1:$G$65536,6,0)</f>
        <v>9</v>
      </c>
      <c r="I9" s="15">
        <f t="shared" si="0"/>
        <v>-11</v>
      </c>
      <c r="J9" s="15" t="s">
        <v>121</v>
      </c>
      <c r="K9" s="15">
        <f>VLOOKUP(B:B,'[4]SQL Results'!$B$1:$G$65536,6,0)</f>
        <v>9</v>
      </c>
      <c r="L9" s="15">
        <f>K9*1</f>
        <v>9</v>
      </c>
      <c r="M9" s="15">
        <f>I9*0.8</f>
        <v>-8.8</v>
      </c>
      <c r="N9" s="15">
        <v>13</v>
      </c>
      <c r="O9" s="21">
        <v>14</v>
      </c>
      <c r="P9" s="21">
        <f>VLOOKUP(B:B,'[2]SQL Results'!$B$1:$L$65536,11,0)</f>
        <v>35</v>
      </c>
      <c r="Q9" s="21">
        <f t="shared" si="1"/>
        <v>22</v>
      </c>
      <c r="R9" s="21" t="s">
        <v>21</v>
      </c>
      <c r="S9" s="21">
        <f>VLOOKUP(B:B,'[4]SQL Results'!$B$1:$L$65536,11,0)</f>
        <v>31</v>
      </c>
      <c r="T9" s="21">
        <f t="shared" si="10"/>
        <v>62</v>
      </c>
      <c r="U9" s="21"/>
      <c r="V9" s="21">
        <v>78</v>
      </c>
      <c r="W9" s="21">
        <v>89</v>
      </c>
      <c r="X9" s="21">
        <f>VLOOKUP(B:B,'[2]SQL Results'!$B$1:$V$65536,21,0)</f>
        <v>70</v>
      </c>
      <c r="Y9" s="21">
        <f t="shared" si="2"/>
        <v>-8</v>
      </c>
      <c r="Z9" s="21" t="s">
        <v>121</v>
      </c>
      <c r="AA9" s="21">
        <f>VLOOKUP(B:B,'[4]SQL Results'!$B$1:$V$65536,21,0)</f>
        <v>67</v>
      </c>
      <c r="AB9" s="21">
        <f>AA9*0.8</f>
        <v>53.6</v>
      </c>
      <c r="AC9" s="21">
        <f>Y9*0.4</f>
        <v>-3.2</v>
      </c>
      <c r="AD9" s="21">
        <v>3</v>
      </c>
      <c r="AE9" s="21">
        <v>4</v>
      </c>
      <c r="AF9" s="21">
        <f>VLOOKUP(B:B,'[2]SQL Results'!$B$1:$Q$65536,16,0)</f>
        <v>7</v>
      </c>
      <c r="AG9" s="21">
        <f t="shared" si="3"/>
        <v>4</v>
      </c>
      <c r="AH9" s="21" t="s">
        <v>21</v>
      </c>
      <c r="AI9" s="21">
        <f>VLOOKUP(B:B,'[4]SQL Results'!$B$1:$Q$65536,16,0)</f>
        <v>8</v>
      </c>
      <c r="AJ9" s="21">
        <f>AI9*2</f>
        <v>16</v>
      </c>
      <c r="AK9" s="21"/>
      <c r="AL9" s="21">
        <v>1</v>
      </c>
      <c r="AM9" s="21">
        <v>2</v>
      </c>
      <c r="AN9" s="21">
        <f>VLOOKUP(B:B,[3]Sheet1!$B$1:$W$65536,22,0)</f>
        <v>3</v>
      </c>
      <c r="AO9" s="21">
        <f t="shared" si="4"/>
        <v>2</v>
      </c>
      <c r="AP9" s="21" t="s">
        <v>21</v>
      </c>
      <c r="AQ9" s="21">
        <v>0</v>
      </c>
      <c r="AR9" s="21">
        <f>AQ9*0.1</f>
        <v>0</v>
      </c>
      <c r="AS9" s="21"/>
      <c r="AT9" s="21">
        <v>1</v>
      </c>
      <c r="AU9" s="21">
        <v>3</v>
      </c>
      <c r="AV9" s="21">
        <f>VLOOKUP(B:B,[3]Sheet2!$B$1:$W$65536,22,0)</f>
        <v>8</v>
      </c>
      <c r="AW9" s="21">
        <f t="shared" si="5"/>
        <v>7</v>
      </c>
      <c r="AX9" s="21" t="s">
        <v>21</v>
      </c>
      <c r="AY9" s="21">
        <f>VLOOKUP(B:B,[5]Sheet2!$B$1:$X$65536,23,0)</f>
        <v>1455</v>
      </c>
      <c r="AZ9" s="21">
        <f>AY9*0.1</f>
        <v>145.5</v>
      </c>
      <c r="BA9" s="21"/>
      <c r="BB9" s="15">
        <v>198</v>
      </c>
      <c r="BC9" s="15">
        <v>297</v>
      </c>
      <c r="BD9" s="15">
        <f>VLOOKUP(B:B,'[2]SQL Results'!$B$1:$AO$65536,40,0)</f>
        <v>198</v>
      </c>
      <c r="BE9" s="15">
        <f t="shared" si="11"/>
        <v>0</v>
      </c>
      <c r="BF9" s="15" t="s">
        <v>20</v>
      </c>
      <c r="BG9" s="15">
        <f>VLOOKUP(B:B,'[4]SQL Results'!$B$1:$AO$65536,40,0)</f>
        <v>396</v>
      </c>
      <c r="BH9" s="15">
        <f>BG9*0.07</f>
        <v>27.72</v>
      </c>
      <c r="BI9" s="15"/>
      <c r="BJ9" s="15">
        <v>168</v>
      </c>
      <c r="BK9" s="15">
        <v>252</v>
      </c>
      <c r="BL9" s="15">
        <v>0</v>
      </c>
      <c r="BM9" s="15">
        <f t="shared" si="6"/>
        <v>-168</v>
      </c>
      <c r="BN9" s="15" t="s">
        <v>121</v>
      </c>
      <c r="BO9" s="15">
        <v>0</v>
      </c>
      <c r="BP9" s="15">
        <f>BO9*0.05</f>
        <v>0</v>
      </c>
      <c r="BQ9" s="15">
        <f>BM9*0.02</f>
        <v>-3.36</v>
      </c>
      <c r="BR9" s="15">
        <v>762.5</v>
      </c>
      <c r="BS9" s="17">
        <v>953</v>
      </c>
      <c r="BT9" s="15">
        <f>VLOOKUP(B:B,'[2]SQL Results'!$B$1:$AJ$65536,35,0)</f>
        <v>796</v>
      </c>
      <c r="BU9" s="15">
        <f t="shared" si="12"/>
        <v>33.5</v>
      </c>
      <c r="BV9" s="49" t="s">
        <v>20</v>
      </c>
      <c r="BW9" s="15">
        <f>VLOOKUP(B:B,'[4]SQL Results'!$B$1:$AJ$65536,35,0)</f>
        <v>726</v>
      </c>
      <c r="BX9" s="49">
        <f>BW9*0.07</f>
        <v>50.82</v>
      </c>
      <c r="BY9" s="17"/>
      <c r="BZ9" s="22">
        <v>792</v>
      </c>
      <c r="CA9" s="22">
        <v>1108.8</v>
      </c>
      <c r="CB9" s="15">
        <f>VLOOKUP(B:B,'[2]SQL Results'!$B$1:$AT$65536,45,0)</f>
        <v>852</v>
      </c>
      <c r="CC9" s="15">
        <f t="shared" si="7"/>
        <v>60</v>
      </c>
      <c r="CD9" s="52" t="s">
        <v>20</v>
      </c>
      <c r="CE9" s="15">
        <f>VLOOKUP(B:B,'[4]SQL Results'!$B$1:$AT$65536,45,0)</f>
        <v>264</v>
      </c>
      <c r="CF9" s="15">
        <f>CE9*0.07</f>
        <v>18.48</v>
      </c>
      <c r="CG9" s="52"/>
      <c r="CH9" s="72">
        <f t="shared" si="8"/>
        <v>383.12</v>
      </c>
      <c r="CI9" s="72">
        <f t="shared" si="9"/>
        <v>-15.36</v>
      </c>
    </row>
    <row r="10" spans="1:87">
      <c r="A10" s="14">
        <v>8</v>
      </c>
      <c r="B10" s="14">
        <v>730</v>
      </c>
      <c r="C10" s="14" t="s">
        <v>129</v>
      </c>
      <c r="D10" s="14" t="s">
        <v>123</v>
      </c>
      <c r="E10" s="14" t="s">
        <v>120</v>
      </c>
      <c r="F10" s="15">
        <v>27</v>
      </c>
      <c r="G10" s="15">
        <v>34</v>
      </c>
      <c r="H10" s="15">
        <f>VLOOKUP(B:B,'[2]SQL Results'!$B$1:$G$65536,6,0)</f>
        <v>6</v>
      </c>
      <c r="I10" s="15">
        <f t="shared" si="0"/>
        <v>-21</v>
      </c>
      <c r="J10" s="15" t="s">
        <v>121</v>
      </c>
      <c r="K10" s="15">
        <f>VLOOKUP(B:B,'[4]SQL Results'!$B$1:$G$65536,6,0)</f>
        <v>1</v>
      </c>
      <c r="L10" s="15">
        <f>K10*1</f>
        <v>1</v>
      </c>
      <c r="M10" s="15">
        <f>I10*0.8</f>
        <v>-16.8</v>
      </c>
      <c r="N10" s="15">
        <v>28</v>
      </c>
      <c r="O10" s="21">
        <v>33</v>
      </c>
      <c r="P10" s="21">
        <f>VLOOKUP(B:B,'[2]SQL Results'!$B$1:$L$65536,11,0)</f>
        <v>39</v>
      </c>
      <c r="Q10" s="21">
        <f t="shared" si="1"/>
        <v>11</v>
      </c>
      <c r="R10" s="21" t="s">
        <v>21</v>
      </c>
      <c r="S10" s="21">
        <f>VLOOKUP(B:B,'[4]SQL Results'!$B$1:$L$65536,11,0)</f>
        <v>37</v>
      </c>
      <c r="T10" s="21">
        <f t="shared" si="10"/>
        <v>74</v>
      </c>
      <c r="U10" s="21"/>
      <c r="V10" s="21">
        <v>43</v>
      </c>
      <c r="W10" s="21">
        <v>50</v>
      </c>
      <c r="X10" s="21">
        <f>VLOOKUP(B:B,'[2]SQL Results'!$B$1:$V$65536,21,0)</f>
        <v>44</v>
      </c>
      <c r="Y10" s="21">
        <f t="shared" si="2"/>
        <v>1</v>
      </c>
      <c r="Z10" s="21" t="s">
        <v>20</v>
      </c>
      <c r="AA10" s="21">
        <f>VLOOKUP(B:B,'[4]SQL Results'!$B$1:$V$65536,21,0)</f>
        <v>43</v>
      </c>
      <c r="AB10" s="21">
        <f>AA10*1</f>
        <v>43</v>
      </c>
      <c r="AC10" s="21"/>
      <c r="AD10" s="21">
        <v>1</v>
      </c>
      <c r="AE10" s="21">
        <v>1</v>
      </c>
      <c r="AF10" s="21">
        <f>VLOOKUP(B:B,'[2]SQL Results'!$B$1:$Q$65536,16,0)</f>
        <v>4</v>
      </c>
      <c r="AG10" s="21">
        <f t="shared" si="3"/>
        <v>3</v>
      </c>
      <c r="AH10" s="21" t="s">
        <v>21</v>
      </c>
      <c r="AI10" s="21">
        <f>VLOOKUP(B:B,'[4]SQL Results'!$B$1:$Q$65536,16,0)</f>
        <v>4</v>
      </c>
      <c r="AJ10" s="21">
        <f>AI10*2</f>
        <v>8</v>
      </c>
      <c r="AK10" s="21"/>
      <c r="AL10" s="21">
        <v>2</v>
      </c>
      <c r="AM10" s="21">
        <v>3</v>
      </c>
      <c r="AN10" s="21">
        <f>VLOOKUP(B:B,[3]Sheet1!$B$1:$W$65536,22,0)</f>
        <v>1</v>
      </c>
      <c r="AO10" s="21">
        <f t="shared" si="4"/>
        <v>-1</v>
      </c>
      <c r="AP10" s="21" t="s">
        <v>121</v>
      </c>
      <c r="AQ10" s="21">
        <f>VLOOKUP(B:B,[5]Sheet1!$B$1:$X$65536,23,0)</f>
        <v>198</v>
      </c>
      <c r="AR10" s="21">
        <f>AQ10*0.05</f>
        <v>9.9</v>
      </c>
      <c r="AS10" s="21">
        <f>AO10*3</f>
        <v>-3</v>
      </c>
      <c r="AT10" s="21">
        <v>3</v>
      </c>
      <c r="AU10" s="21">
        <v>5</v>
      </c>
      <c r="AV10" s="21">
        <f>VLOOKUP(B:B,[3]Sheet2!$B$1:$W$65536,22,0)</f>
        <v>8</v>
      </c>
      <c r="AW10" s="21">
        <f t="shared" si="5"/>
        <v>5</v>
      </c>
      <c r="AX10" s="21" t="s">
        <v>21</v>
      </c>
      <c r="AY10" s="21">
        <f>VLOOKUP(B:B,[5]Sheet2!$B$1:$X$65536,23,0)</f>
        <v>2328.1</v>
      </c>
      <c r="AZ10" s="21">
        <f>AY10*0.1</f>
        <v>232.81</v>
      </c>
      <c r="BA10" s="21"/>
      <c r="BB10" s="17">
        <v>300</v>
      </c>
      <c r="BC10" s="15">
        <v>450</v>
      </c>
      <c r="BD10" s="15">
        <f>VLOOKUP(B:B,'[2]SQL Results'!$B$1:$AO$65536,40,0)</f>
        <v>168.3</v>
      </c>
      <c r="BE10" s="15">
        <f t="shared" si="11"/>
        <v>-131.7</v>
      </c>
      <c r="BF10" s="15" t="s">
        <v>121</v>
      </c>
      <c r="BG10" s="15">
        <f>VLOOKUP(B:B,'[4]SQL Results'!$B$1:$AO$65536,40,0)</f>
        <v>168.3</v>
      </c>
      <c r="BH10" s="15">
        <f>BG10*0.05</f>
        <v>8.415</v>
      </c>
      <c r="BI10" s="15">
        <f>BE10*0.04</f>
        <v>-5.268</v>
      </c>
      <c r="BJ10" s="15">
        <v>444.51</v>
      </c>
      <c r="BK10" s="15">
        <v>666.8</v>
      </c>
      <c r="BL10" s="15">
        <f>VLOOKUP(B:B,'[2]SQL Results'!$B$1:$AE$65536,30,0)</f>
        <v>787.02</v>
      </c>
      <c r="BM10" s="15">
        <f t="shared" si="6"/>
        <v>342.51</v>
      </c>
      <c r="BN10" s="15" t="s">
        <v>21</v>
      </c>
      <c r="BO10" s="15">
        <f>VLOOKUP(B:B,'[4]SQL Results'!$B$1:$AE$65536,30,0)</f>
        <v>1489.54</v>
      </c>
      <c r="BP10" s="15">
        <f>BO10*0.09</f>
        <v>134.0586</v>
      </c>
      <c r="BQ10" s="15"/>
      <c r="BR10" s="15">
        <v>657.5</v>
      </c>
      <c r="BS10" s="17">
        <v>822</v>
      </c>
      <c r="BT10" s="15">
        <f>VLOOKUP(B:B,'[2]SQL Results'!$B$1:$AJ$65536,35,0)</f>
        <v>204</v>
      </c>
      <c r="BU10" s="15">
        <f t="shared" si="12"/>
        <v>-453.5</v>
      </c>
      <c r="BV10" s="15" t="s">
        <v>121</v>
      </c>
      <c r="BW10" s="15">
        <f>VLOOKUP(B:B,'[4]SQL Results'!$B$1:$AJ$65536,35,0)</f>
        <v>440</v>
      </c>
      <c r="BX10" s="17"/>
      <c r="BY10" s="17"/>
      <c r="BZ10" s="22">
        <v>3800</v>
      </c>
      <c r="CA10" s="22">
        <v>4750</v>
      </c>
      <c r="CB10" s="15">
        <f>VLOOKUP(B:B,'[2]SQL Results'!$B$1:$AT$65536,45,0)</f>
        <v>2545.03</v>
      </c>
      <c r="CC10" s="15">
        <f t="shared" si="7"/>
        <v>-1254.97</v>
      </c>
      <c r="CD10" s="52" t="s">
        <v>121</v>
      </c>
      <c r="CE10" s="15">
        <f>VLOOKUP(B:B,'[4]SQL Results'!$B$1:$AT$65536,45,0)</f>
        <v>2545.03</v>
      </c>
      <c r="CF10" s="52">
        <f>CE10*0.05</f>
        <v>127.2515</v>
      </c>
      <c r="CG10" s="52">
        <f>CC10*0.02</f>
        <v>-25.0994</v>
      </c>
      <c r="CH10" s="72">
        <f t="shared" si="8"/>
        <v>638.4351</v>
      </c>
      <c r="CI10" s="72">
        <f t="shared" si="9"/>
        <v>-50.1674</v>
      </c>
    </row>
    <row r="11" spans="1:87">
      <c r="A11" s="14">
        <v>9</v>
      </c>
      <c r="B11" s="14">
        <v>585</v>
      </c>
      <c r="C11" s="14" t="s">
        <v>130</v>
      </c>
      <c r="D11" s="14" t="s">
        <v>123</v>
      </c>
      <c r="E11" s="14" t="s">
        <v>120</v>
      </c>
      <c r="F11" s="15">
        <v>27</v>
      </c>
      <c r="G11" s="15">
        <v>34</v>
      </c>
      <c r="H11" s="15">
        <f>VLOOKUP(B:B,'[2]SQL Results'!$B$1:$G$65536,6,0)</f>
        <v>22</v>
      </c>
      <c r="I11" s="15">
        <f t="shared" si="0"/>
        <v>-5</v>
      </c>
      <c r="J11" s="15" t="s">
        <v>121</v>
      </c>
      <c r="K11" s="15">
        <f>VLOOKUP(B:B,'[4]SQL Results'!$B$1:$G$65536,6,0)</f>
        <v>21</v>
      </c>
      <c r="L11" s="15">
        <f>K11*1</f>
        <v>21</v>
      </c>
      <c r="M11" s="15">
        <f>I11*0.8</f>
        <v>-4</v>
      </c>
      <c r="N11" s="15">
        <v>55</v>
      </c>
      <c r="O11" s="21">
        <v>63</v>
      </c>
      <c r="P11" s="21">
        <f>VLOOKUP(B:B,'[2]SQL Results'!$B$1:$L$65536,11,0)</f>
        <v>82</v>
      </c>
      <c r="Q11" s="21">
        <f t="shared" si="1"/>
        <v>27</v>
      </c>
      <c r="R11" s="21" t="s">
        <v>21</v>
      </c>
      <c r="S11" s="21">
        <f>VLOOKUP(B:B,'[4]SQL Results'!$B$1:$L$65536,11,0)</f>
        <v>72</v>
      </c>
      <c r="T11" s="21">
        <f t="shared" si="10"/>
        <v>144</v>
      </c>
      <c r="U11" s="21"/>
      <c r="V11" s="21">
        <v>55</v>
      </c>
      <c r="W11" s="21">
        <v>63</v>
      </c>
      <c r="X11" s="21">
        <f>VLOOKUP(B:B,'[2]SQL Results'!$B$1:$V$65536,21,0)</f>
        <v>100</v>
      </c>
      <c r="Y11" s="21">
        <f t="shared" si="2"/>
        <v>45</v>
      </c>
      <c r="Z11" s="21" t="s">
        <v>21</v>
      </c>
      <c r="AA11" s="21">
        <f>VLOOKUP(B:B,'[4]SQL Results'!$B$1:$V$65536,21,0)</f>
        <v>86.5</v>
      </c>
      <c r="AB11" s="21">
        <f>AA11*1.5</f>
        <v>129.75</v>
      </c>
      <c r="AC11" s="21"/>
      <c r="AD11" s="21">
        <v>2</v>
      </c>
      <c r="AE11" s="21">
        <v>3</v>
      </c>
      <c r="AF11" s="21">
        <f>VLOOKUP(B:B,'[2]SQL Results'!$B$1:$Q$65536,16,0)</f>
        <v>2</v>
      </c>
      <c r="AG11" s="21">
        <f t="shared" si="3"/>
        <v>0</v>
      </c>
      <c r="AH11" s="21" t="s">
        <v>20</v>
      </c>
      <c r="AI11" s="21">
        <f>VLOOKUP(B:B,'[4]SQL Results'!$B$1:$Q$65536,16,0)</f>
        <v>3</v>
      </c>
      <c r="AJ11" s="21">
        <f>AI11*1</f>
        <v>3</v>
      </c>
      <c r="AK11" s="21"/>
      <c r="AL11" s="21">
        <v>1</v>
      </c>
      <c r="AM11" s="21">
        <v>2</v>
      </c>
      <c r="AN11" s="21">
        <f>VLOOKUP(B:B,[3]Sheet1!$B$1:$W$65536,22,0)</f>
        <v>4</v>
      </c>
      <c r="AO11" s="21">
        <f t="shared" si="4"/>
        <v>3</v>
      </c>
      <c r="AP11" s="21" t="s">
        <v>21</v>
      </c>
      <c r="AQ11" s="21">
        <f>VLOOKUP(B:B,[5]Sheet1!$B$1:$X$65536,23,0)</f>
        <v>574.21</v>
      </c>
      <c r="AR11" s="21">
        <f>AQ11*0.1</f>
        <v>57.421</v>
      </c>
      <c r="AS11" s="21"/>
      <c r="AT11" s="21">
        <v>11</v>
      </c>
      <c r="AU11" s="21">
        <v>17</v>
      </c>
      <c r="AV11" s="21">
        <f>VLOOKUP(B:B,[3]Sheet2!$B$1:$W$65536,22,0)</f>
        <v>24</v>
      </c>
      <c r="AW11" s="21">
        <f t="shared" si="5"/>
        <v>13</v>
      </c>
      <c r="AX11" s="21" t="s">
        <v>21</v>
      </c>
      <c r="AY11" s="21">
        <f>VLOOKUP(B:B,[5]Sheet2!$B$1:$X$65536,23,0)</f>
        <v>6208</v>
      </c>
      <c r="AZ11" s="21">
        <f>AY11*0.1</f>
        <v>620.8</v>
      </c>
      <c r="BA11" s="21"/>
      <c r="BB11" s="15">
        <v>1222.9</v>
      </c>
      <c r="BC11" s="15">
        <v>1589.77</v>
      </c>
      <c r="BD11" s="15">
        <f>VLOOKUP(B:B,'[2]SQL Results'!$B$1:$AO$65536,40,0)</f>
        <v>1584.03</v>
      </c>
      <c r="BE11" s="15">
        <f t="shared" si="11"/>
        <v>361.13</v>
      </c>
      <c r="BF11" s="15" t="s">
        <v>20</v>
      </c>
      <c r="BG11" s="15">
        <f>VLOOKUP(B:B,'[4]SQL Results'!$B$1:$AO$65536,40,0)</f>
        <v>1584.03</v>
      </c>
      <c r="BH11" s="15">
        <f>BG11*0.07</f>
        <v>110.8821</v>
      </c>
      <c r="BI11" s="15"/>
      <c r="BJ11" s="15">
        <v>168</v>
      </c>
      <c r="BK11" s="15">
        <v>252</v>
      </c>
      <c r="BL11" s="15">
        <f>VLOOKUP(B:B,'[2]SQL Results'!$B$1:$AE$65536,30,0)</f>
        <v>720.02</v>
      </c>
      <c r="BM11" s="15">
        <f t="shared" si="6"/>
        <v>552.02</v>
      </c>
      <c r="BN11" s="15" t="s">
        <v>21</v>
      </c>
      <c r="BO11" s="15">
        <f>VLOOKUP(B:B,'[4]SQL Results'!$B$1:$AE$65536,30,0)</f>
        <v>360.01</v>
      </c>
      <c r="BP11" s="15">
        <f>BO11*0.09</f>
        <v>32.4009</v>
      </c>
      <c r="BQ11" s="15"/>
      <c r="BR11" s="15">
        <v>682</v>
      </c>
      <c r="BS11" s="17">
        <v>853</v>
      </c>
      <c r="BT11" s="15">
        <f>VLOOKUP(B:B,'[2]SQL Results'!$B$1:$AJ$65536,35,0)</f>
        <v>1141.54</v>
      </c>
      <c r="BU11" s="15">
        <f>BT11-BS11</f>
        <v>288.54</v>
      </c>
      <c r="BV11" s="15" t="s">
        <v>21</v>
      </c>
      <c r="BW11" s="15">
        <f>VLOOKUP(B:B,'[4]SQL Results'!$B$1:$AJ$65536,35,0)</f>
        <v>1141.54</v>
      </c>
      <c r="BX11" s="17"/>
      <c r="BY11" s="17"/>
      <c r="BZ11" s="22">
        <v>1823.01</v>
      </c>
      <c r="CA11" s="22">
        <v>2278.76</v>
      </c>
      <c r="CB11" s="15">
        <f>VLOOKUP(B:B,'[2]SQL Results'!$B$1:$AT$65536,45,0)</f>
        <v>2251</v>
      </c>
      <c r="CC11" s="15">
        <f t="shared" si="7"/>
        <v>427.99</v>
      </c>
      <c r="CD11" s="52" t="s">
        <v>20</v>
      </c>
      <c r="CE11" s="15">
        <f>VLOOKUP(B:B,'[4]SQL Results'!$B$1:$AT$65536,45,0)</f>
        <v>1369</v>
      </c>
      <c r="CF11" s="15">
        <f>CE11*0.07</f>
        <v>95.83</v>
      </c>
      <c r="CG11" s="52"/>
      <c r="CH11" s="72">
        <f t="shared" si="8"/>
        <v>1215.084</v>
      </c>
      <c r="CI11" s="72">
        <f t="shared" si="9"/>
        <v>-4</v>
      </c>
    </row>
    <row r="12" spans="1:87">
      <c r="A12" s="14">
        <v>10</v>
      </c>
      <c r="B12" s="14">
        <v>709</v>
      </c>
      <c r="C12" s="14" t="s">
        <v>131</v>
      </c>
      <c r="D12" s="14" t="s">
        <v>132</v>
      </c>
      <c r="E12" s="14" t="s">
        <v>120</v>
      </c>
      <c r="F12" s="15">
        <v>17</v>
      </c>
      <c r="G12" s="15">
        <v>23</v>
      </c>
      <c r="H12" s="15">
        <f>VLOOKUP(B:B,'[2]SQL Results'!$B$1:$G$65536,6,0)</f>
        <v>29</v>
      </c>
      <c r="I12" s="15">
        <f t="shared" si="0"/>
        <v>12</v>
      </c>
      <c r="J12" s="15" t="s">
        <v>21</v>
      </c>
      <c r="K12" s="15">
        <f>VLOOKUP(B:B,'[4]SQL Results'!$B$1:$G$65536,6,0)</f>
        <v>32</v>
      </c>
      <c r="L12" s="15">
        <f>K12*3.5</f>
        <v>112</v>
      </c>
      <c r="M12" s="15"/>
      <c r="N12" s="15">
        <v>19</v>
      </c>
      <c r="O12" s="21">
        <v>22</v>
      </c>
      <c r="P12" s="21">
        <f>VLOOKUP(B:B,'[2]SQL Results'!$B$1:$L$65536,11,0)</f>
        <v>26</v>
      </c>
      <c r="Q12" s="21">
        <f t="shared" si="1"/>
        <v>7</v>
      </c>
      <c r="R12" s="21" t="s">
        <v>21</v>
      </c>
      <c r="S12" s="21">
        <f>VLOOKUP(B:B,'[4]SQL Results'!$B$1:$L$65536,11,0)</f>
        <v>26</v>
      </c>
      <c r="T12" s="21">
        <f t="shared" si="10"/>
        <v>52</v>
      </c>
      <c r="U12" s="21"/>
      <c r="V12" s="21">
        <v>53</v>
      </c>
      <c r="W12" s="21">
        <v>61</v>
      </c>
      <c r="X12" s="21">
        <f>VLOOKUP(B:B,'[2]SQL Results'!$B$1:$V$65536,21,0)</f>
        <v>63</v>
      </c>
      <c r="Y12" s="21">
        <f t="shared" si="2"/>
        <v>10</v>
      </c>
      <c r="Z12" s="21" t="s">
        <v>21</v>
      </c>
      <c r="AA12" s="21">
        <f>VLOOKUP(B:B,'[4]SQL Results'!$B$1:$V$65536,21,0)</f>
        <v>51</v>
      </c>
      <c r="AB12" s="21">
        <f>AA12*1.5</f>
        <v>76.5</v>
      </c>
      <c r="AC12" s="21"/>
      <c r="AD12" s="21">
        <v>2</v>
      </c>
      <c r="AE12" s="21">
        <v>3</v>
      </c>
      <c r="AF12" s="21">
        <f>VLOOKUP(B:B,'[2]SQL Results'!$B$1:$Q$65536,16,0)</f>
        <v>6</v>
      </c>
      <c r="AG12" s="21">
        <f t="shared" si="3"/>
        <v>4</v>
      </c>
      <c r="AH12" s="21" t="s">
        <v>21</v>
      </c>
      <c r="AI12" s="21">
        <f>VLOOKUP(B:B,'[4]SQL Results'!$B$1:$Q$65536,16,0)</f>
        <v>6</v>
      </c>
      <c r="AJ12" s="21">
        <f>AI12*2</f>
        <v>12</v>
      </c>
      <c r="AK12" s="21"/>
      <c r="AL12" s="21">
        <v>1</v>
      </c>
      <c r="AM12" s="21">
        <v>2</v>
      </c>
      <c r="AN12" s="21">
        <f>VLOOKUP(B:B,[3]Sheet1!$B$1:$W$65536,22,0)</f>
        <v>6</v>
      </c>
      <c r="AO12" s="21">
        <f t="shared" si="4"/>
        <v>5</v>
      </c>
      <c r="AP12" s="21" t="s">
        <v>21</v>
      </c>
      <c r="AQ12" s="21">
        <f>VLOOKUP(B:B,[5]Sheet1!$B$1:$X$65536,23,0)</f>
        <v>1143.98</v>
      </c>
      <c r="AR12" s="21">
        <f>AQ12*0.1</f>
        <v>114.398</v>
      </c>
      <c r="AS12" s="21"/>
      <c r="AT12" s="21">
        <v>17</v>
      </c>
      <c r="AU12" s="21">
        <v>22</v>
      </c>
      <c r="AV12" s="21">
        <f>VLOOKUP(B:B,[3]Sheet2!$B$1:$W$65536,22,0)</f>
        <v>14</v>
      </c>
      <c r="AW12" s="21">
        <f t="shared" si="5"/>
        <v>-3</v>
      </c>
      <c r="AX12" s="21" t="s">
        <v>121</v>
      </c>
      <c r="AY12" s="21">
        <f>VLOOKUP(B:B,[5]Sheet2!$B$1:$X$65536,23,0)</f>
        <v>3376.97</v>
      </c>
      <c r="AZ12" s="21">
        <f>AY12*0.05</f>
        <v>168.8485</v>
      </c>
      <c r="BA12" s="21">
        <f>AW12*8</f>
        <v>-24</v>
      </c>
      <c r="BB12" s="15">
        <v>168.3</v>
      </c>
      <c r="BC12" s="15">
        <v>252.45</v>
      </c>
      <c r="BD12" s="15">
        <f>VLOOKUP(B:B,'[2]SQL Results'!$B$1:$AO$65536,40,0)</f>
        <v>762.31</v>
      </c>
      <c r="BE12" s="15">
        <f>BD12-BC12</f>
        <v>509.86</v>
      </c>
      <c r="BF12" s="15" t="s">
        <v>21</v>
      </c>
      <c r="BG12" s="15">
        <f>VLOOKUP(B:B,'[4]SQL Results'!$B$1:$AO$65536,40,0)</f>
        <v>762.31</v>
      </c>
      <c r="BH12" s="15">
        <f>BG12*0.08</f>
        <v>60.9848</v>
      </c>
      <c r="BI12" s="15"/>
      <c r="BJ12" s="15">
        <v>84.5</v>
      </c>
      <c r="BK12" s="15">
        <v>169</v>
      </c>
      <c r="BL12" s="15">
        <f>VLOOKUP(B:B,'[2]SQL Results'!$B$1:$AE$65536,30,0)</f>
        <v>360.01</v>
      </c>
      <c r="BM12" s="15">
        <f t="shared" si="6"/>
        <v>275.51</v>
      </c>
      <c r="BN12" s="15" t="s">
        <v>21</v>
      </c>
      <c r="BO12" s="15">
        <f>VLOOKUP(B:B,'[4]SQL Results'!$B$1:$AE$65536,30,0)</f>
        <v>169</v>
      </c>
      <c r="BP12" s="15">
        <f>BO12*0.09</f>
        <v>15.21</v>
      </c>
      <c r="BQ12" s="15"/>
      <c r="BR12" s="15">
        <v>1164</v>
      </c>
      <c r="BS12" s="15">
        <v>1280</v>
      </c>
      <c r="BT12" s="15">
        <f>VLOOKUP(B:B,'[2]SQL Results'!$B$1:$AJ$65536,35,0)</f>
        <v>1006</v>
      </c>
      <c r="BU12" s="15">
        <f>BT12-BR12</f>
        <v>-158</v>
      </c>
      <c r="BV12" s="15" t="s">
        <v>121</v>
      </c>
      <c r="BW12" s="15">
        <f>VLOOKUP(B:B,'[4]SQL Results'!$B$1:$AJ$65536,35,0)</f>
        <v>899.5</v>
      </c>
      <c r="BX12" s="15"/>
      <c r="BY12" s="15"/>
      <c r="BZ12" s="22">
        <v>1455</v>
      </c>
      <c r="CA12" s="22">
        <v>1818.75</v>
      </c>
      <c r="CB12" s="15">
        <f>VLOOKUP(B:B,'[2]SQL Results'!$B$1:$AT$65536,45,0)</f>
        <v>2334</v>
      </c>
      <c r="CC12" s="15">
        <f t="shared" si="7"/>
        <v>879</v>
      </c>
      <c r="CD12" s="52" t="s">
        <v>21</v>
      </c>
      <c r="CE12" s="15">
        <f>VLOOKUP(B:B,'[4]SQL Results'!$B$1:$AT$65536,45,0)</f>
        <v>2429</v>
      </c>
      <c r="CF12" s="52">
        <f>CE12*0.09</f>
        <v>218.61</v>
      </c>
      <c r="CG12" s="52"/>
      <c r="CH12" s="72">
        <f t="shared" si="8"/>
        <v>830.5513</v>
      </c>
      <c r="CI12" s="72">
        <f t="shared" si="9"/>
        <v>-24</v>
      </c>
    </row>
    <row r="13" spans="1:87">
      <c r="A13" s="14">
        <v>11</v>
      </c>
      <c r="B13" s="14">
        <v>379</v>
      </c>
      <c r="C13" s="14" t="s">
        <v>133</v>
      </c>
      <c r="D13" s="14" t="s">
        <v>132</v>
      </c>
      <c r="E13" s="14" t="s">
        <v>120</v>
      </c>
      <c r="F13" s="15">
        <v>17</v>
      </c>
      <c r="G13" s="15">
        <v>23</v>
      </c>
      <c r="H13" s="15">
        <f>VLOOKUP(B:B,'[2]SQL Results'!$B$1:$G$65536,6,0)</f>
        <v>21</v>
      </c>
      <c r="I13" s="15">
        <f t="shared" si="0"/>
        <v>4</v>
      </c>
      <c r="J13" s="15" t="s">
        <v>20</v>
      </c>
      <c r="K13" s="15">
        <f>VLOOKUP(B:B,'[4]SQL Results'!$B$1:$G$65536,6,0)</f>
        <v>21</v>
      </c>
      <c r="L13" s="15">
        <f>K13*2.5</f>
        <v>52.5</v>
      </c>
      <c r="M13" s="15"/>
      <c r="N13" s="15">
        <v>30</v>
      </c>
      <c r="O13" s="21">
        <v>35</v>
      </c>
      <c r="P13" s="21">
        <f>VLOOKUP(B:B,'[2]SQL Results'!$B$1:$L$65536,11,0)</f>
        <v>28</v>
      </c>
      <c r="Q13" s="21">
        <f t="shared" si="1"/>
        <v>-2</v>
      </c>
      <c r="R13" s="21" t="s">
        <v>121</v>
      </c>
      <c r="S13" s="21">
        <f>VLOOKUP(B:B,'[4]SQL Results'!$B$1:$L$65536,11,0)</f>
        <v>30</v>
      </c>
      <c r="T13" s="21">
        <f>S13*0.8</f>
        <v>24</v>
      </c>
      <c r="U13" s="21">
        <f>Q13*0.6</f>
        <v>-1.2</v>
      </c>
      <c r="V13" s="21">
        <v>47</v>
      </c>
      <c r="W13" s="21">
        <v>53</v>
      </c>
      <c r="X13" s="21">
        <f>VLOOKUP(B:B,'[2]SQL Results'!$B$1:$V$65536,21,0)</f>
        <v>44</v>
      </c>
      <c r="Y13" s="21">
        <f t="shared" si="2"/>
        <v>-3</v>
      </c>
      <c r="Z13" s="21" t="s">
        <v>121</v>
      </c>
      <c r="AA13" s="21">
        <f>VLOOKUP(B:B,'[4]SQL Results'!$B$1:$V$65536,21,0)</f>
        <v>32</v>
      </c>
      <c r="AB13" s="21">
        <f>AA13*0.8</f>
        <v>25.6</v>
      </c>
      <c r="AC13" s="21">
        <f>Y13*0.4</f>
        <v>-1.2</v>
      </c>
      <c r="AD13" s="21">
        <v>2</v>
      </c>
      <c r="AE13" s="21">
        <v>3</v>
      </c>
      <c r="AF13" s="21">
        <f>VLOOKUP(B:B,'[2]SQL Results'!$B$1:$Q$65536,16,0)</f>
        <v>7</v>
      </c>
      <c r="AG13" s="21">
        <f t="shared" si="3"/>
        <v>5</v>
      </c>
      <c r="AH13" s="21" t="s">
        <v>21</v>
      </c>
      <c r="AI13" s="21">
        <f>VLOOKUP(B:B,'[4]SQL Results'!$B$1:$Q$65536,16,0)</f>
        <v>6</v>
      </c>
      <c r="AJ13" s="21">
        <f>AI13*2</f>
        <v>12</v>
      </c>
      <c r="AK13" s="21"/>
      <c r="AL13" s="21">
        <v>1</v>
      </c>
      <c r="AM13" s="21">
        <v>2</v>
      </c>
      <c r="AN13" s="21">
        <f>VLOOKUP(B:B,[3]Sheet1!$B$1:$W$65536,22,0)</f>
        <v>2</v>
      </c>
      <c r="AO13" s="21">
        <f t="shared" si="4"/>
        <v>1</v>
      </c>
      <c r="AP13" s="21" t="s">
        <v>21</v>
      </c>
      <c r="AQ13" s="21">
        <f>VLOOKUP(B:B,[5]Sheet1!$B$1:$X$65536,23,0)</f>
        <v>396</v>
      </c>
      <c r="AR13" s="21">
        <f>AQ13*0.1</f>
        <v>39.6</v>
      </c>
      <c r="AS13" s="21"/>
      <c r="AT13" s="21">
        <v>5</v>
      </c>
      <c r="AU13" s="21">
        <v>8</v>
      </c>
      <c r="AV13" s="21">
        <f>VLOOKUP(B:B,[3]Sheet2!$B$1:$W$65536,22,0)</f>
        <v>11</v>
      </c>
      <c r="AW13" s="21">
        <f t="shared" si="5"/>
        <v>6</v>
      </c>
      <c r="AX13" s="21" t="s">
        <v>21</v>
      </c>
      <c r="AY13" s="21">
        <f>VLOOKUP(B:B,[5]Sheet2!$B$1:$X$65536,23,0)</f>
        <v>2657.8</v>
      </c>
      <c r="AZ13" s="21">
        <f>AY13*0.1</f>
        <v>265.78</v>
      </c>
      <c r="BA13" s="21"/>
      <c r="BB13" s="15">
        <v>858</v>
      </c>
      <c r="BC13" s="15">
        <v>1201.2</v>
      </c>
      <c r="BD13" s="15">
        <f>VLOOKUP(B:B,'[2]SQL Results'!$B$1:$AO$65536,40,0)</f>
        <v>1386.01</v>
      </c>
      <c r="BE13" s="15">
        <f>BD13-BC13</f>
        <v>184.81</v>
      </c>
      <c r="BF13" s="15" t="s">
        <v>21</v>
      </c>
      <c r="BG13" s="15">
        <f>VLOOKUP(B:B,'[4]SQL Results'!$B$1:$AO$65536,40,0)</f>
        <v>1386.01</v>
      </c>
      <c r="BH13" s="15">
        <f>BG13*0.08</f>
        <v>110.8808</v>
      </c>
      <c r="BI13" s="15"/>
      <c r="BJ13" s="15">
        <v>84.5</v>
      </c>
      <c r="BK13" s="15">
        <v>169</v>
      </c>
      <c r="BL13" s="15">
        <f>VLOOKUP(B:B,'[2]SQL Results'!$B$1:$AE$65536,30,0)</f>
        <v>790.02</v>
      </c>
      <c r="BM13" s="15">
        <f t="shared" si="6"/>
        <v>705.52</v>
      </c>
      <c r="BN13" s="15" t="s">
        <v>21</v>
      </c>
      <c r="BO13" s="15">
        <f>VLOOKUP(B:B,'[4]SQL Results'!$B$1:$AE$65536,30,0)</f>
        <v>790.02</v>
      </c>
      <c r="BP13" s="15">
        <f>BO13*0.09</f>
        <v>71.1018</v>
      </c>
      <c r="BQ13" s="15"/>
      <c r="BR13" s="15">
        <v>441.5</v>
      </c>
      <c r="BS13" s="15">
        <v>618</v>
      </c>
      <c r="BT13" s="15">
        <f>VLOOKUP(B:B,'[2]SQL Results'!$B$1:$AJ$65536,35,0)</f>
        <v>202.5</v>
      </c>
      <c r="BU13" s="15">
        <f>BT13-BR13</f>
        <v>-239</v>
      </c>
      <c r="BV13" s="15" t="s">
        <v>121</v>
      </c>
      <c r="BW13" s="15">
        <f>VLOOKUP(B:B,'[4]SQL Results'!$B$1:$AJ$65536,35,0)</f>
        <v>237.5</v>
      </c>
      <c r="BX13" s="15"/>
      <c r="BY13" s="15"/>
      <c r="BZ13" s="22">
        <v>1755</v>
      </c>
      <c r="CA13" s="22">
        <v>2193.75</v>
      </c>
      <c r="CB13" s="15">
        <f>VLOOKUP(B:B,'[2]SQL Results'!$B$1:$AT$65536,45,0)</f>
        <v>2058.03</v>
      </c>
      <c r="CC13" s="15">
        <f t="shared" si="7"/>
        <v>303.03</v>
      </c>
      <c r="CD13" s="52" t="s">
        <v>20</v>
      </c>
      <c r="CE13" s="15">
        <f>VLOOKUP(B:B,'[4]SQL Results'!$B$1:$AT$65536,45,0)</f>
        <v>1850.27</v>
      </c>
      <c r="CF13" s="15">
        <f>CE13*0.07</f>
        <v>129.5189</v>
      </c>
      <c r="CG13" s="52"/>
      <c r="CH13" s="72">
        <f t="shared" si="8"/>
        <v>730.9815</v>
      </c>
      <c r="CI13" s="72">
        <f t="shared" si="9"/>
        <v>-2.4</v>
      </c>
    </row>
    <row r="14" spans="1:87">
      <c r="A14" s="14">
        <v>12</v>
      </c>
      <c r="B14" s="14">
        <v>745</v>
      </c>
      <c r="C14" s="14" t="s">
        <v>134</v>
      </c>
      <c r="D14" s="14" t="s">
        <v>135</v>
      </c>
      <c r="E14" s="14" t="s">
        <v>120</v>
      </c>
      <c r="F14" s="15">
        <v>17</v>
      </c>
      <c r="G14" s="15">
        <v>22</v>
      </c>
      <c r="H14" s="15">
        <f>VLOOKUP(B:B,'[2]SQL Results'!$B$1:$G$65536,6,0)</f>
        <v>2</v>
      </c>
      <c r="I14" s="15">
        <f t="shared" si="0"/>
        <v>-15</v>
      </c>
      <c r="J14" s="15" t="s">
        <v>121</v>
      </c>
      <c r="K14" s="15">
        <f>VLOOKUP(B:B,'[4]SQL Results'!$B$1:$G$65536,6,0)</f>
        <v>2</v>
      </c>
      <c r="L14" s="15">
        <f>K14*1</f>
        <v>2</v>
      </c>
      <c r="M14" s="15">
        <f>I14*0.8</f>
        <v>-12</v>
      </c>
      <c r="N14" s="15">
        <v>45</v>
      </c>
      <c r="O14" s="21">
        <v>52</v>
      </c>
      <c r="P14" s="21">
        <f>VLOOKUP(B:B,'[2]SQL Results'!$B$1:$L$65536,11,0)</f>
        <v>35</v>
      </c>
      <c r="Q14" s="21">
        <f t="shared" si="1"/>
        <v>-10</v>
      </c>
      <c r="R14" s="21" t="s">
        <v>121</v>
      </c>
      <c r="S14" s="21">
        <f>VLOOKUP(B:B,'[4]SQL Results'!$B$1:$L$65536,11,0)</f>
        <v>34</v>
      </c>
      <c r="T14" s="21">
        <f>S14*0.8</f>
        <v>27.2</v>
      </c>
      <c r="U14" s="21">
        <f>Q14*0.6</f>
        <v>-6</v>
      </c>
      <c r="V14" s="21">
        <v>67</v>
      </c>
      <c r="W14" s="21">
        <v>78</v>
      </c>
      <c r="X14" s="21">
        <f>VLOOKUP(B:B,'[2]SQL Results'!$B$1:$V$65536,21,0)</f>
        <v>45</v>
      </c>
      <c r="Y14" s="21">
        <f t="shared" si="2"/>
        <v>-22</v>
      </c>
      <c r="Z14" s="21" t="s">
        <v>121</v>
      </c>
      <c r="AA14" s="21">
        <f>VLOOKUP(B:B,'[4]SQL Results'!$B$1:$V$65536,21,0)</f>
        <v>34</v>
      </c>
      <c r="AB14" s="21">
        <f>AA14*0.8</f>
        <v>27.2</v>
      </c>
      <c r="AC14" s="21">
        <f>Y14*0.4</f>
        <v>-8.8</v>
      </c>
      <c r="AD14" s="21">
        <v>2</v>
      </c>
      <c r="AE14" s="21">
        <v>3</v>
      </c>
      <c r="AF14" s="21">
        <f>VLOOKUP(B:B,'[2]SQL Results'!$B$1:$Q$65536,16,0)</f>
        <v>3</v>
      </c>
      <c r="AG14" s="21">
        <f t="shared" si="3"/>
        <v>1</v>
      </c>
      <c r="AH14" s="21" t="s">
        <v>21</v>
      </c>
      <c r="AI14" s="21">
        <f>VLOOKUP(B:B,'[4]SQL Results'!$B$1:$Q$65536,16,0)</f>
        <v>3</v>
      </c>
      <c r="AJ14" s="21">
        <f>AI14*2</f>
        <v>6</v>
      </c>
      <c r="AK14" s="21"/>
      <c r="AL14" s="21">
        <v>1</v>
      </c>
      <c r="AM14" s="21">
        <v>2</v>
      </c>
      <c r="AN14" s="21">
        <f>VLOOKUP(B:B,[3]Sheet1!$B$1:$W$65536,22,0)</f>
        <v>2</v>
      </c>
      <c r="AO14" s="21">
        <f t="shared" si="4"/>
        <v>1</v>
      </c>
      <c r="AP14" s="21" t="s">
        <v>21</v>
      </c>
      <c r="AQ14" s="21">
        <f>VLOOKUP(B:B,[5]Sheet1!$B$1:$X$65536,23,0)</f>
        <v>198.01</v>
      </c>
      <c r="AR14" s="21">
        <f>AQ14*0.1</f>
        <v>19.801</v>
      </c>
      <c r="AS14" s="21"/>
      <c r="AT14" s="21">
        <v>1</v>
      </c>
      <c r="AU14" s="21">
        <v>3</v>
      </c>
      <c r="AV14" s="21">
        <f>VLOOKUP(B:B,[3]Sheet2!$B$1:$W$65536,22,0)</f>
        <v>7</v>
      </c>
      <c r="AW14" s="21">
        <f t="shared" si="5"/>
        <v>6</v>
      </c>
      <c r="AX14" s="21" t="s">
        <v>21</v>
      </c>
      <c r="AY14" s="21">
        <f>VLOOKUP(B:B,[5]Sheet2!$B$1:$X$65536,23,0)</f>
        <v>3763.62</v>
      </c>
      <c r="AZ14" s="21">
        <f>AY14*0.1</f>
        <v>376.362</v>
      </c>
      <c r="BA14" s="21"/>
      <c r="BB14" s="17">
        <v>150</v>
      </c>
      <c r="BC14" s="15">
        <v>225</v>
      </c>
      <c r="BD14" s="15">
        <f>VLOOKUP(B:B,'[2]SQL Results'!$B$1:$AO$65536,40,0)</f>
        <v>336.6</v>
      </c>
      <c r="BE14" s="15">
        <f>BD14-BC14</f>
        <v>111.6</v>
      </c>
      <c r="BF14" s="15" t="s">
        <v>21</v>
      </c>
      <c r="BG14" s="15">
        <f>VLOOKUP(B:B,'[4]SQL Results'!$B$1:$AO$65536,40,0)</f>
        <v>168.3</v>
      </c>
      <c r="BH14" s="15">
        <f>BG14*0.08</f>
        <v>13.464</v>
      </c>
      <c r="BI14" s="15"/>
      <c r="BJ14" s="15">
        <v>84.5</v>
      </c>
      <c r="BK14" s="15">
        <v>169</v>
      </c>
      <c r="BL14" s="15">
        <v>0</v>
      </c>
      <c r="BM14" s="15">
        <f t="shared" si="6"/>
        <v>-84.5</v>
      </c>
      <c r="BN14" s="15" t="s">
        <v>121</v>
      </c>
      <c r="BO14" s="15">
        <v>0</v>
      </c>
      <c r="BP14" s="15">
        <f>BO14*0.05</f>
        <v>0</v>
      </c>
      <c r="BQ14" s="15">
        <f>BM14*0.02</f>
        <v>-1.69</v>
      </c>
      <c r="BR14" s="15">
        <v>651.5</v>
      </c>
      <c r="BS14" s="17">
        <v>814</v>
      </c>
      <c r="BT14" s="15">
        <f>VLOOKUP(B:B,'[2]SQL Results'!$B$1:$AJ$65536,35,0)</f>
        <v>272.5</v>
      </c>
      <c r="BU14" s="15">
        <f>BT14-BR14</f>
        <v>-379</v>
      </c>
      <c r="BV14" s="15" t="s">
        <v>121</v>
      </c>
      <c r="BW14" s="15">
        <f>VLOOKUP(B:B,'[4]SQL Results'!$B$1:$AJ$65536,35,0)</f>
        <v>202.5</v>
      </c>
      <c r="BX14" s="15">
        <f>BW14*0.05</f>
        <v>10.125</v>
      </c>
      <c r="BY14" s="15">
        <f>BU14*0.02</f>
        <v>-7.58</v>
      </c>
      <c r="BZ14" s="22">
        <v>652</v>
      </c>
      <c r="CA14" s="22">
        <v>912.8</v>
      </c>
      <c r="CB14" s="15">
        <f>VLOOKUP(B:B,'[2]SQL Results'!$B$1:$AT$65536,45,0)</f>
        <v>882.01</v>
      </c>
      <c r="CC14" s="15">
        <f t="shared" si="7"/>
        <v>230.01</v>
      </c>
      <c r="CD14" s="52" t="s">
        <v>20</v>
      </c>
      <c r="CE14" s="15">
        <f>VLOOKUP(B:B,'[4]SQL Results'!$B$1:$AT$65536,45,0)</f>
        <v>588</v>
      </c>
      <c r="CF14" s="15">
        <f>CE14*0.07</f>
        <v>41.16</v>
      </c>
      <c r="CG14" s="52"/>
      <c r="CH14" s="72">
        <f t="shared" si="8"/>
        <v>523.312</v>
      </c>
      <c r="CI14" s="72">
        <f t="shared" si="9"/>
        <v>-36.07</v>
      </c>
    </row>
    <row r="15" spans="1:87">
      <c r="A15" s="14">
        <v>13</v>
      </c>
      <c r="B15" s="14">
        <v>347</v>
      </c>
      <c r="C15" s="14" t="s">
        <v>136</v>
      </c>
      <c r="D15" s="14" t="s">
        <v>137</v>
      </c>
      <c r="E15" s="14" t="s">
        <v>120</v>
      </c>
      <c r="F15" s="15">
        <v>17</v>
      </c>
      <c r="G15" s="15">
        <v>22</v>
      </c>
      <c r="H15" s="15">
        <f>VLOOKUP(B:B,'[2]SQL Results'!$B$1:$G$65536,6,0)</f>
        <v>3</v>
      </c>
      <c r="I15" s="15">
        <f t="shared" si="0"/>
        <v>-14</v>
      </c>
      <c r="J15" s="15" t="s">
        <v>121</v>
      </c>
      <c r="K15" s="15">
        <f>VLOOKUP(B:B,'[4]SQL Results'!$B$1:$G$65536,6,0)</f>
        <v>3</v>
      </c>
      <c r="L15" s="15">
        <f>K15*1</f>
        <v>3</v>
      </c>
      <c r="M15" s="15">
        <f>I15*0.8</f>
        <v>-11.2</v>
      </c>
      <c r="N15" s="15">
        <v>15</v>
      </c>
      <c r="O15" s="21">
        <v>17</v>
      </c>
      <c r="P15" s="21">
        <f>VLOOKUP(B:B,'[2]SQL Results'!$B$1:$L$65536,11,0)</f>
        <v>34</v>
      </c>
      <c r="Q15" s="21">
        <f t="shared" si="1"/>
        <v>19</v>
      </c>
      <c r="R15" s="21" t="s">
        <v>21</v>
      </c>
      <c r="S15" s="21">
        <f>VLOOKUP(B:B,'[4]SQL Results'!$B$1:$L$65536,11,0)</f>
        <v>29</v>
      </c>
      <c r="T15" s="21">
        <f>S15*2</f>
        <v>58</v>
      </c>
      <c r="U15" s="21"/>
      <c r="V15" s="21">
        <v>55</v>
      </c>
      <c r="W15" s="21">
        <v>63</v>
      </c>
      <c r="X15" s="21">
        <f>VLOOKUP(B:B,'[2]SQL Results'!$B$1:$V$65536,21,0)</f>
        <v>27</v>
      </c>
      <c r="Y15" s="21">
        <f t="shared" si="2"/>
        <v>-28</v>
      </c>
      <c r="Z15" s="21" t="s">
        <v>121</v>
      </c>
      <c r="AA15" s="21">
        <f>VLOOKUP(B:B,'[4]SQL Results'!$B$1:$V$65536,21,0)</f>
        <v>24</v>
      </c>
      <c r="AB15" s="21">
        <f>AA15*0.8</f>
        <v>19.2</v>
      </c>
      <c r="AC15" s="21">
        <f>Y15*0.4</f>
        <v>-11.2</v>
      </c>
      <c r="AD15" s="21">
        <v>6</v>
      </c>
      <c r="AE15" s="21">
        <v>8</v>
      </c>
      <c r="AF15" s="21">
        <f>VLOOKUP(B:B,'[2]SQL Results'!$B$1:$Q$65536,16,0)</f>
        <v>3</v>
      </c>
      <c r="AG15" s="21">
        <f t="shared" si="3"/>
        <v>-3</v>
      </c>
      <c r="AH15" s="21" t="s">
        <v>121</v>
      </c>
      <c r="AI15" s="21">
        <f>VLOOKUP(B:B,'[4]SQL Results'!$B$1:$Q$65536,16,0)</f>
        <v>3</v>
      </c>
      <c r="AJ15" s="21">
        <f>AI15*0.8</f>
        <v>2.4</v>
      </c>
      <c r="AK15" s="21">
        <f>AG15*0.4</f>
        <v>-1.2</v>
      </c>
      <c r="AL15" s="21">
        <v>1</v>
      </c>
      <c r="AM15" s="21">
        <v>2</v>
      </c>
      <c r="AN15" s="21">
        <v>0</v>
      </c>
      <c r="AO15" s="21">
        <f t="shared" ref="AO15:AO20" si="13">AN15-AL15</f>
        <v>-1</v>
      </c>
      <c r="AP15" s="21" t="s">
        <v>121</v>
      </c>
      <c r="AQ15" s="21">
        <v>0</v>
      </c>
      <c r="AR15" s="21">
        <f>AQ15*0.05</f>
        <v>0</v>
      </c>
      <c r="AS15" s="21">
        <f>AO15*3</f>
        <v>-3</v>
      </c>
      <c r="AT15" s="21">
        <v>6</v>
      </c>
      <c r="AU15" s="21">
        <v>9</v>
      </c>
      <c r="AV15" s="21">
        <f>VLOOKUP(B:B,[3]Sheet2!$B$1:$W$65536,22,0)</f>
        <v>14</v>
      </c>
      <c r="AW15" s="21">
        <f t="shared" si="5"/>
        <v>8</v>
      </c>
      <c r="AX15" s="21" t="s">
        <v>21</v>
      </c>
      <c r="AY15" s="21">
        <f>VLOOKUP(B:B,[5]Sheet2!$B$1:$X$65536,23,0)</f>
        <v>4015.8</v>
      </c>
      <c r="AZ15" s="21">
        <f>AY15*0.1</f>
        <v>401.58</v>
      </c>
      <c r="BA15" s="21"/>
      <c r="BB15" s="17">
        <v>150</v>
      </c>
      <c r="BC15" s="15">
        <v>225</v>
      </c>
      <c r="BD15" s="15">
        <v>0</v>
      </c>
      <c r="BE15" s="15">
        <f>BD15-BB15</f>
        <v>-150</v>
      </c>
      <c r="BF15" s="15" t="s">
        <v>121</v>
      </c>
      <c r="BG15" s="15">
        <v>0</v>
      </c>
      <c r="BH15" s="15">
        <f>BG15*0.05</f>
        <v>0</v>
      </c>
      <c r="BI15" s="15">
        <f>BE15*0.04</f>
        <v>-6</v>
      </c>
      <c r="BJ15" s="15">
        <v>84.5</v>
      </c>
      <c r="BK15" s="15">
        <v>169</v>
      </c>
      <c r="BL15" s="15">
        <v>0</v>
      </c>
      <c r="BM15" s="15">
        <f t="shared" si="6"/>
        <v>-84.5</v>
      </c>
      <c r="BN15" s="15" t="s">
        <v>121</v>
      </c>
      <c r="BO15" s="15">
        <v>0</v>
      </c>
      <c r="BP15" s="15">
        <f>BO15*0.05</f>
        <v>0</v>
      </c>
      <c r="BQ15" s="15">
        <f>BM15*0.02</f>
        <v>-1.69</v>
      </c>
      <c r="BR15" s="15">
        <v>838.5</v>
      </c>
      <c r="BS15" s="17">
        <v>1048</v>
      </c>
      <c r="BT15" s="15">
        <f>VLOOKUP(B:B,'[2]SQL Results'!$B$1:$AJ$65536,35,0)</f>
        <v>140.02</v>
      </c>
      <c r="BU15" s="15">
        <f>BT15-BR15</f>
        <v>-698.48</v>
      </c>
      <c r="BV15" s="15" t="s">
        <v>121</v>
      </c>
      <c r="BW15" s="15">
        <f>VLOOKUP(B:B,'[4]SQL Results'!$B$1:$AJ$65536,35,0)</f>
        <v>348.52</v>
      </c>
      <c r="BX15" s="15">
        <f>BW15*0.05</f>
        <v>17.426</v>
      </c>
      <c r="BY15" s="15">
        <f>BU15*0.02</f>
        <v>-13.9696</v>
      </c>
      <c r="BZ15" s="22">
        <v>744.9</v>
      </c>
      <c r="CA15" s="22">
        <v>1042.86</v>
      </c>
      <c r="CB15" s="15">
        <f>VLOOKUP(B:B,'[2]SQL Results'!$B$1:$AT$65536,45,0)</f>
        <v>797</v>
      </c>
      <c r="CC15" s="15">
        <f t="shared" si="7"/>
        <v>52.1</v>
      </c>
      <c r="CD15" s="52" t="s">
        <v>20</v>
      </c>
      <c r="CE15" s="15">
        <f>VLOOKUP(B:B,'[4]SQL Results'!$B$1:$AT$65536,45,0)</f>
        <v>797</v>
      </c>
      <c r="CF15" s="15">
        <f>CE15*0.07</f>
        <v>55.79</v>
      </c>
      <c r="CG15" s="52"/>
      <c r="CH15" s="72">
        <f t="shared" si="8"/>
        <v>557.396</v>
      </c>
      <c r="CI15" s="72">
        <f t="shared" si="9"/>
        <v>-48.2596</v>
      </c>
    </row>
    <row r="16" spans="1:87">
      <c r="A16" s="14">
        <v>14</v>
      </c>
      <c r="B16" s="14">
        <v>727</v>
      </c>
      <c r="C16" s="14" t="s">
        <v>138</v>
      </c>
      <c r="D16" s="14" t="s">
        <v>135</v>
      </c>
      <c r="E16" s="14" t="s">
        <v>120</v>
      </c>
      <c r="F16" s="15">
        <v>6</v>
      </c>
      <c r="G16" s="15">
        <v>11</v>
      </c>
      <c r="H16" s="15">
        <f>VLOOKUP(B:B,'[2]SQL Results'!$B$1:$G$65536,6,0)</f>
        <v>9</v>
      </c>
      <c r="I16" s="15">
        <f t="shared" si="0"/>
        <v>3</v>
      </c>
      <c r="J16" s="15" t="s">
        <v>20</v>
      </c>
      <c r="K16" s="15">
        <f>VLOOKUP(B:B,'[4]SQL Results'!$B$1:$G$65536,6,0)</f>
        <v>3</v>
      </c>
      <c r="L16" s="15">
        <f>K16*2.5</f>
        <v>7.5</v>
      </c>
      <c r="M16" s="15"/>
      <c r="N16" s="15">
        <v>12</v>
      </c>
      <c r="O16" s="21">
        <v>13</v>
      </c>
      <c r="P16" s="21">
        <f>VLOOKUP(B:B,'[2]SQL Results'!$B$1:$L$65536,11,0)</f>
        <v>20</v>
      </c>
      <c r="Q16" s="21">
        <f t="shared" si="1"/>
        <v>8</v>
      </c>
      <c r="R16" s="21" t="s">
        <v>21</v>
      </c>
      <c r="S16" s="21">
        <f>VLOOKUP(B:B,'[4]SQL Results'!$B$1:$L$65536,11,0)</f>
        <v>21</v>
      </c>
      <c r="T16" s="21">
        <f>S16*2</f>
        <v>42</v>
      </c>
      <c r="U16" s="21"/>
      <c r="V16" s="21">
        <v>32</v>
      </c>
      <c r="W16" s="21">
        <v>36</v>
      </c>
      <c r="X16" s="21">
        <f>VLOOKUP(B:B,'[2]SQL Results'!$B$1:$V$65536,21,0)</f>
        <v>22</v>
      </c>
      <c r="Y16" s="21">
        <f t="shared" si="2"/>
        <v>-10</v>
      </c>
      <c r="Z16" s="21" t="s">
        <v>121</v>
      </c>
      <c r="AA16" s="21">
        <f>VLOOKUP(B:B,'[4]SQL Results'!$B$1:$V$65536,21,0)</f>
        <v>19</v>
      </c>
      <c r="AB16" s="21">
        <f>AA16*0.8</f>
        <v>15.2</v>
      </c>
      <c r="AC16" s="21">
        <f>Y16*0.4</f>
        <v>-4</v>
      </c>
      <c r="AD16" s="21">
        <v>1</v>
      </c>
      <c r="AE16" s="21">
        <v>1</v>
      </c>
      <c r="AF16" s="21">
        <f>VLOOKUP(B:B,'[2]SQL Results'!$B$1:$Q$65536,16,0)</f>
        <v>4</v>
      </c>
      <c r="AG16" s="21">
        <f t="shared" si="3"/>
        <v>3</v>
      </c>
      <c r="AH16" s="21" t="s">
        <v>21</v>
      </c>
      <c r="AI16" s="21">
        <f>VLOOKUP(B:B,'[4]SQL Results'!$B$1:$Q$65536,16,0)</f>
        <v>4</v>
      </c>
      <c r="AJ16" s="21">
        <f>AI16*2</f>
        <v>8</v>
      </c>
      <c r="AK16" s="21"/>
      <c r="AL16" s="21">
        <v>3</v>
      </c>
      <c r="AM16" s="21">
        <v>4</v>
      </c>
      <c r="AN16" s="21">
        <f>VLOOKUP(B:B,[3]Sheet1!$B$1:$W$65536,22,0)</f>
        <v>3</v>
      </c>
      <c r="AO16" s="21">
        <f t="shared" si="13"/>
        <v>0</v>
      </c>
      <c r="AP16" s="21" t="s">
        <v>20</v>
      </c>
      <c r="AQ16" s="21">
        <f>VLOOKUP(B:B,[5]Sheet1!$B$1:$X$65536,23,0)</f>
        <v>396.01</v>
      </c>
      <c r="AR16" s="21">
        <f>AQ16*0.08</f>
        <v>31.6808</v>
      </c>
      <c r="AS16" s="21"/>
      <c r="AT16" s="21">
        <v>1</v>
      </c>
      <c r="AU16" s="21">
        <v>3</v>
      </c>
      <c r="AV16" s="21">
        <f>VLOOKUP(B:B,[3]Sheet2!$B$1:$W$65536,22,0)</f>
        <v>1</v>
      </c>
      <c r="AW16" s="21">
        <f t="shared" si="5"/>
        <v>0</v>
      </c>
      <c r="AX16" s="21" t="s">
        <v>20</v>
      </c>
      <c r="AY16" s="21">
        <f>VLOOKUP(B:B,[5]Sheet2!$B$1:$X$65536,23,0)</f>
        <v>388</v>
      </c>
      <c r="AZ16" s="21">
        <f>AY16*0.08</f>
        <v>31.04</v>
      </c>
      <c r="BA16" s="21"/>
      <c r="BB16" s="17">
        <v>150</v>
      </c>
      <c r="BC16" s="15">
        <v>225</v>
      </c>
      <c r="BD16" s="15">
        <v>0</v>
      </c>
      <c r="BE16" s="15">
        <f>BD16-BB16</f>
        <v>-150</v>
      </c>
      <c r="BF16" s="15" t="s">
        <v>121</v>
      </c>
      <c r="BG16" s="15">
        <v>0</v>
      </c>
      <c r="BH16" s="15">
        <f>BG16*0.05</f>
        <v>0</v>
      </c>
      <c r="BI16" s="15">
        <f>BE16*0.04</f>
        <v>-6</v>
      </c>
      <c r="BJ16" s="15">
        <v>1339.52</v>
      </c>
      <c r="BK16" s="15">
        <v>1540.4</v>
      </c>
      <c r="BL16" s="15">
        <f>VLOOKUP(B:B,'[2]SQL Results'!$B$1:$AE$65536,30,0)</f>
        <v>1435.04</v>
      </c>
      <c r="BM16" s="15">
        <f t="shared" si="6"/>
        <v>95.52</v>
      </c>
      <c r="BN16" s="15" t="s">
        <v>20</v>
      </c>
      <c r="BO16" s="15">
        <f>VLOOKUP(B:B,'[4]SQL Results'!$B$1:$AE$65536,30,0)</f>
        <v>1075.03</v>
      </c>
      <c r="BP16" s="15">
        <f>BO16*0.07</f>
        <v>75.2521</v>
      </c>
      <c r="BQ16" s="15"/>
      <c r="BR16" s="15">
        <v>479.5</v>
      </c>
      <c r="BS16" s="15">
        <v>671</v>
      </c>
      <c r="BT16" s="15">
        <f>VLOOKUP(B:B,'[2]SQL Results'!$B$1:$AJ$65536,35,0)</f>
        <v>755</v>
      </c>
      <c r="BU16" s="15">
        <f>BT16-BS16</f>
        <v>84</v>
      </c>
      <c r="BV16" s="15" t="s">
        <v>21</v>
      </c>
      <c r="BW16" s="15">
        <f>VLOOKUP(B:B,'[4]SQL Results'!$B$1:$AJ$65536,35,0)</f>
        <v>721.5</v>
      </c>
      <c r="BX16" s="15"/>
      <c r="BY16" s="15"/>
      <c r="BZ16" s="22">
        <v>1054</v>
      </c>
      <c r="CA16" s="22">
        <v>1317.5</v>
      </c>
      <c r="CB16" s="15">
        <f>VLOOKUP(B:B,'[2]SQL Results'!$B$1:$AT$65536,45,0)</f>
        <v>95</v>
      </c>
      <c r="CC16" s="15">
        <f t="shared" si="7"/>
        <v>-959</v>
      </c>
      <c r="CD16" s="52" t="s">
        <v>121</v>
      </c>
      <c r="CE16" s="15">
        <f>VLOOKUP(B:B,'[4]SQL Results'!$B$1:$AT$65536,45,0)</f>
        <v>95</v>
      </c>
      <c r="CF16" s="52">
        <f>CE16*0.05</f>
        <v>4.75</v>
      </c>
      <c r="CG16" s="52">
        <f>CC16*0.02</f>
        <v>-19.18</v>
      </c>
      <c r="CH16" s="72">
        <f t="shared" si="8"/>
        <v>215.4229</v>
      </c>
      <c r="CI16" s="72">
        <f t="shared" si="9"/>
        <v>-29.18</v>
      </c>
    </row>
    <row r="17" spans="1:87">
      <c r="A17" s="14">
        <v>15</v>
      </c>
      <c r="B17" s="14">
        <v>339</v>
      </c>
      <c r="C17" s="14" t="s">
        <v>139</v>
      </c>
      <c r="D17" s="14" t="s">
        <v>137</v>
      </c>
      <c r="E17" s="14" t="s">
        <v>120</v>
      </c>
      <c r="F17" s="15">
        <v>17</v>
      </c>
      <c r="G17" s="15">
        <v>22</v>
      </c>
      <c r="H17" s="15">
        <f>VLOOKUP(B:B,'[2]SQL Results'!$B$1:$G$65536,6,0)</f>
        <v>16</v>
      </c>
      <c r="I17" s="15">
        <f t="shared" si="0"/>
        <v>-1</v>
      </c>
      <c r="J17" s="15" t="s">
        <v>121</v>
      </c>
      <c r="K17" s="15">
        <f>VLOOKUP(B:B,'[4]SQL Results'!$B$1:$G$65536,6,0)</f>
        <v>15</v>
      </c>
      <c r="L17" s="15">
        <f>K17*1</f>
        <v>15</v>
      </c>
      <c r="M17" s="15">
        <f>I17*0.8</f>
        <v>-0.8</v>
      </c>
      <c r="N17" s="15">
        <v>12</v>
      </c>
      <c r="O17" s="21">
        <v>13</v>
      </c>
      <c r="P17" s="21">
        <f>VLOOKUP(B:B,'[2]SQL Results'!$B$1:$L$65536,11,0)</f>
        <v>14</v>
      </c>
      <c r="Q17" s="21">
        <f t="shared" si="1"/>
        <v>2</v>
      </c>
      <c r="R17" s="21" t="s">
        <v>21</v>
      </c>
      <c r="S17" s="21">
        <f>VLOOKUP(B:B,'[4]SQL Results'!$B$1:$L$65536,11,0)</f>
        <v>15</v>
      </c>
      <c r="T17" s="21">
        <f>S17*2</f>
        <v>30</v>
      </c>
      <c r="U17" s="21"/>
      <c r="V17" s="21">
        <v>29</v>
      </c>
      <c r="W17" s="21">
        <v>32</v>
      </c>
      <c r="X17" s="21">
        <f>VLOOKUP(B:B,'[2]SQL Results'!$B$1:$V$65536,21,0)</f>
        <v>34</v>
      </c>
      <c r="Y17" s="21">
        <f t="shared" si="2"/>
        <v>5</v>
      </c>
      <c r="Z17" s="21" t="s">
        <v>21</v>
      </c>
      <c r="AA17" s="21">
        <f>VLOOKUP(B:B,'[4]SQL Results'!$B$1:$V$65536,21,0)</f>
        <v>29</v>
      </c>
      <c r="AB17" s="21">
        <f>AA17*1.5</f>
        <v>43.5</v>
      </c>
      <c r="AC17" s="21"/>
      <c r="AD17" s="21">
        <v>3</v>
      </c>
      <c r="AE17" s="21">
        <v>4</v>
      </c>
      <c r="AF17" s="21">
        <v>0</v>
      </c>
      <c r="AG17" s="21">
        <f t="shared" si="3"/>
        <v>-3</v>
      </c>
      <c r="AH17" s="21" t="s">
        <v>121</v>
      </c>
      <c r="AI17" s="21">
        <v>0</v>
      </c>
      <c r="AJ17" s="21">
        <f>AI17*0.8</f>
        <v>0</v>
      </c>
      <c r="AK17" s="21">
        <f>AG17*0.4</f>
        <v>-1.2</v>
      </c>
      <c r="AL17" s="21">
        <v>1</v>
      </c>
      <c r="AM17" s="21">
        <v>2</v>
      </c>
      <c r="AN17" s="21">
        <f>VLOOKUP(B:B,[3]Sheet1!$B$1:$W$65536,22,0)</f>
        <v>5</v>
      </c>
      <c r="AO17" s="21">
        <f t="shared" si="13"/>
        <v>4</v>
      </c>
      <c r="AP17" s="21" t="s">
        <v>21</v>
      </c>
      <c r="AQ17" s="21">
        <f>VLOOKUP(B:B,[5]Sheet1!$B$1:$X$65536,23,0)</f>
        <v>594.02</v>
      </c>
      <c r="AR17" s="21">
        <f>AQ17*0.1</f>
        <v>59.402</v>
      </c>
      <c r="AS17" s="21"/>
      <c r="AT17" s="21">
        <v>7</v>
      </c>
      <c r="AU17" s="21">
        <v>11</v>
      </c>
      <c r="AV17" s="21">
        <f>VLOOKUP(B:B,[3]Sheet2!$B$1:$W$65536,22,0)</f>
        <v>4</v>
      </c>
      <c r="AW17" s="21">
        <f t="shared" si="5"/>
        <v>-3</v>
      </c>
      <c r="AX17" s="21" t="s">
        <v>121</v>
      </c>
      <c r="AY17" s="21">
        <f>VLOOKUP(B:B,[5]Sheet2!$B$1:$X$65536,23,0)</f>
        <v>1940</v>
      </c>
      <c r="AZ17" s="21">
        <f>AY17*0.05</f>
        <v>97</v>
      </c>
      <c r="BA17" s="21">
        <f>AW17*8</f>
        <v>-24</v>
      </c>
      <c r="BB17" s="17">
        <v>150</v>
      </c>
      <c r="BC17" s="15">
        <v>225</v>
      </c>
      <c r="BD17" s="15">
        <f>VLOOKUP(B:B,'[2]SQL Results'!$B$1:$AO$65536,40,0)</f>
        <v>594</v>
      </c>
      <c r="BE17" s="15">
        <f>BD17-BC17</f>
        <v>369</v>
      </c>
      <c r="BF17" s="15" t="s">
        <v>21</v>
      </c>
      <c r="BG17" s="15">
        <f>VLOOKUP(B:B,'[4]SQL Results'!$B$1:$AO$65536,40,0)</f>
        <v>762.3</v>
      </c>
      <c r="BH17" s="15">
        <f>BG17*0.08</f>
        <v>60.984</v>
      </c>
      <c r="BI17" s="15"/>
      <c r="BJ17" s="15">
        <v>446.01</v>
      </c>
      <c r="BK17" s="15">
        <v>669</v>
      </c>
      <c r="BL17" s="15">
        <f>VLOOKUP(B:B,'[2]SQL Results'!$B$1:$AE$65536,30,0)</f>
        <v>535.01</v>
      </c>
      <c r="BM17" s="15">
        <f t="shared" si="6"/>
        <v>89</v>
      </c>
      <c r="BN17" s="15" t="s">
        <v>20</v>
      </c>
      <c r="BO17" s="15">
        <f>VLOOKUP(B:B,'[4]SQL Results'!$B$1:$AE$65536,30,0)</f>
        <v>535.01</v>
      </c>
      <c r="BP17" s="15">
        <f>BO17*0.07</f>
        <v>37.4507</v>
      </c>
      <c r="BQ17" s="15"/>
      <c r="BR17" s="15">
        <v>1311.99</v>
      </c>
      <c r="BS17" s="15">
        <v>1443</v>
      </c>
      <c r="BT17" s="15">
        <f>VLOOKUP(B:B,'[2]SQL Results'!$B$1:$AJ$65536,35,0)</f>
        <v>240.51</v>
      </c>
      <c r="BU17" s="15">
        <f>BT17-BR17</f>
        <v>-1071.48</v>
      </c>
      <c r="BV17" s="15" t="s">
        <v>121</v>
      </c>
      <c r="BW17" s="15">
        <f>VLOOKUP(B:B,'[4]SQL Results'!$B$1:$AJ$65536,35,0)</f>
        <v>449.01</v>
      </c>
      <c r="BX17" s="15"/>
      <c r="BY17" s="15"/>
      <c r="BZ17" s="22">
        <v>2574</v>
      </c>
      <c r="CA17" s="22">
        <v>3217.5</v>
      </c>
      <c r="CB17" s="15">
        <f>VLOOKUP(B:B,'[2]SQL Results'!$B$1:$AT$65536,45,0)</f>
        <v>2504.95</v>
      </c>
      <c r="CC17" s="15">
        <f t="shared" si="7"/>
        <v>-69.0500000000002</v>
      </c>
      <c r="CD17" s="52" t="s">
        <v>121</v>
      </c>
      <c r="CE17" s="15">
        <f>VLOOKUP(B:B,'[4]SQL Results'!$B$1:$AT$65536,45,0)</f>
        <v>2994.95</v>
      </c>
      <c r="CF17" s="52">
        <f>CE17*0.05</f>
        <v>149.7475</v>
      </c>
      <c r="CG17" s="52">
        <f>CC17*0.02</f>
        <v>-1.381</v>
      </c>
      <c r="CH17" s="72">
        <f t="shared" si="8"/>
        <v>493.0842</v>
      </c>
      <c r="CI17" s="72">
        <f t="shared" si="9"/>
        <v>-27.381</v>
      </c>
    </row>
    <row r="18" spans="1:87">
      <c r="A18" s="14">
        <v>16</v>
      </c>
      <c r="B18" s="16">
        <v>752</v>
      </c>
      <c r="C18" s="16" t="s">
        <v>140</v>
      </c>
      <c r="D18" s="16" t="s">
        <v>141</v>
      </c>
      <c r="E18" s="16" t="s">
        <v>120</v>
      </c>
      <c r="F18" s="17">
        <v>6</v>
      </c>
      <c r="G18" s="15">
        <v>9</v>
      </c>
      <c r="H18" s="15">
        <f>VLOOKUP(B:B,'[2]SQL Results'!$B$1:$G$65536,6,0)</f>
        <v>5</v>
      </c>
      <c r="I18" s="15">
        <f t="shared" si="0"/>
        <v>-1</v>
      </c>
      <c r="J18" s="15" t="s">
        <v>121</v>
      </c>
      <c r="K18" s="15">
        <v>0</v>
      </c>
      <c r="L18" s="15">
        <f>K18*1</f>
        <v>0</v>
      </c>
      <c r="M18" s="15">
        <f>I18*0.8</f>
        <v>-0.8</v>
      </c>
      <c r="N18" s="15">
        <v>9</v>
      </c>
      <c r="O18" s="21">
        <v>9</v>
      </c>
      <c r="P18" s="21">
        <f>VLOOKUP(B:B,'[2]SQL Results'!$B$1:$L$65536,11,0)</f>
        <v>8</v>
      </c>
      <c r="Q18" s="21">
        <f t="shared" si="1"/>
        <v>-1</v>
      </c>
      <c r="R18" s="21" t="s">
        <v>121</v>
      </c>
      <c r="S18" s="21">
        <f>VLOOKUP(B:B,'[4]SQL Results'!$B$1:$L$65536,11,0)</f>
        <v>8</v>
      </c>
      <c r="T18" s="21">
        <f>S18*0.8</f>
        <v>6.4</v>
      </c>
      <c r="U18" s="21">
        <f>Q18*0.6</f>
        <v>-0.6</v>
      </c>
      <c r="V18" s="21">
        <v>16</v>
      </c>
      <c r="W18" s="21">
        <v>15</v>
      </c>
      <c r="X18" s="21">
        <f>VLOOKUP(B:B,'[2]SQL Results'!$B$1:$V$65536,21,0)</f>
        <v>15</v>
      </c>
      <c r="Y18" s="21">
        <f t="shared" si="2"/>
        <v>-1</v>
      </c>
      <c r="Z18" s="21" t="s">
        <v>21</v>
      </c>
      <c r="AA18" s="21">
        <f>VLOOKUP(B:B,'[4]SQL Results'!$B$1:$V$65536,21,0)</f>
        <v>14</v>
      </c>
      <c r="AB18" s="21">
        <f>AA18*1.5</f>
        <v>21</v>
      </c>
      <c r="AC18" s="21"/>
      <c r="AD18" s="21">
        <v>1</v>
      </c>
      <c r="AE18" s="21">
        <v>1</v>
      </c>
      <c r="AF18" s="21">
        <f>VLOOKUP(B:B,'[2]SQL Results'!$B$1:$Q$65536,16,0)</f>
        <v>2</v>
      </c>
      <c r="AG18" s="21">
        <f t="shared" si="3"/>
        <v>1</v>
      </c>
      <c r="AH18" s="21" t="s">
        <v>21</v>
      </c>
      <c r="AI18" s="21">
        <f>VLOOKUP(B:B,'[4]SQL Results'!$B$1:$Q$65536,16,0)</f>
        <v>3</v>
      </c>
      <c r="AJ18" s="21">
        <f>AI18*2</f>
        <v>6</v>
      </c>
      <c r="AK18" s="21"/>
      <c r="AL18" s="21">
        <v>1</v>
      </c>
      <c r="AM18" s="21">
        <v>2</v>
      </c>
      <c r="AN18" s="21">
        <v>0</v>
      </c>
      <c r="AO18" s="21">
        <f t="shared" si="13"/>
        <v>-1</v>
      </c>
      <c r="AP18" s="21" t="s">
        <v>121</v>
      </c>
      <c r="AQ18" s="21">
        <v>0</v>
      </c>
      <c r="AR18" s="21">
        <f>AQ18*0.05</f>
        <v>0</v>
      </c>
      <c r="AS18" s="21">
        <f>AO18*3</f>
        <v>-3</v>
      </c>
      <c r="AT18" s="21">
        <v>4</v>
      </c>
      <c r="AU18" s="21">
        <v>6</v>
      </c>
      <c r="AV18" s="21">
        <f>VLOOKUP(B:B,[3]Sheet2!$B$1:$W$65536,22,0)</f>
        <v>9</v>
      </c>
      <c r="AW18" s="21">
        <f t="shared" si="5"/>
        <v>5</v>
      </c>
      <c r="AX18" s="21" t="s">
        <v>21</v>
      </c>
      <c r="AY18" s="21">
        <f>VLOOKUP(B:B,[5]Sheet2!$B$1:$X$65536,23,0)</f>
        <v>2706.2</v>
      </c>
      <c r="AZ18" s="21">
        <f>AY18*0.1</f>
        <v>270.62</v>
      </c>
      <c r="BA18" s="21"/>
      <c r="BB18" s="15">
        <v>53.35</v>
      </c>
      <c r="BC18" s="15">
        <v>80.03</v>
      </c>
      <c r="BD18" s="15">
        <f>VLOOKUP(B:B,'[2]SQL Results'!$B$1:$AO$65536,40,0)</f>
        <v>198</v>
      </c>
      <c r="BE18" s="15">
        <f>BD18-BC18</f>
        <v>117.97</v>
      </c>
      <c r="BF18" s="15" t="s">
        <v>21</v>
      </c>
      <c r="BG18" s="15">
        <f>VLOOKUP(B:B,'[4]SQL Results'!$B$1:$AO$65536,40,0)</f>
        <v>366.3</v>
      </c>
      <c r="BH18" s="15">
        <f>BG18*0.08</f>
        <v>29.304</v>
      </c>
      <c r="BI18" s="15"/>
      <c r="BJ18" s="15">
        <v>84.5</v>
      </c>
      <c r="BK18" s="15">
        <v>169</v>
      </c>
      <c r="BL18" s="15">
        <f>VLOOKUP(B:B,'[2]SQL Results'!$B$1:$AE$65536,30,0)</f>
        <v>866.62</v>
      </c>
      <c r="BM18" s="15">
        <f t="shared" si="6"/>
        <v>782.12</v>
      </c>
      <c r="BN18" s="15" t="s">
        <v>21</v>
      </c>
      <c r="BO18" s="15">
        <f>VLOOKUP(B:B,'[4]SQL Results'!$B$1:$AE$65536,30,0)</f>
        <v>1226.63</v>
      </c>
      <c r="BP18" s="15">
        <f>BO18*0.09</f>
        <v>110.3967</v>
      </c>
      <c r="BQ18" s="15"/>
      <c r="BR18" s="15">
        <v>167.5</v>
      </c>
      <c r="BS18" s="15">
        <v>235</v>
      </c>
      <c r="BT18" s="15">
        <f>VLOOKUP(B:B,'[2]SQL Results'!$B$1:$AJ$65536,35,0)</f>
        <v>167.5</v>
      </c>
      <c r="BU18" s="15">
        <f>BT18-BR18</f>
        <v>0</v>
      </c>
      <c r="BV18" s="49" t="s">
        <v>20</v>
      </c>
      <c r="BW18" s="15">
        <f>VLOOKUP(B:B,'[4]SQL Results'!$B$1:$AJ$65536,35,0)</f>
        <v>134</v>
      </c>
      <c r="BX18" s="15"/>
      <c r="BY18" s="15"/>
      <c r="BZ18" s="22">
        <v>954</v>
      </c>
      <c r="CA18" s="22">
        <v>1335.6</v>
      </c>
      <c r="CB18" s="15">
        <f>VLOOKUP(B:B,'[2]SQL Results'!$B$1:$AT$65536,45,0)</f>
        <v>143.2</v>
      </c>
      <c r="CC18" s="15">
        <f t="shared" si="7"/>
        <v>-810.8</v>
      </c>
      <c r="CD18" s="52" t="s">
        <v>121</v>
      </c>
      <c r="CE18" s="15">
        <f>VLOOKUP(B:B,'[4]SQL Results'!$B$1:$AT$65536,45,0)</f>
        <v>143.2</v>
      </c>
      <c r="CF18" s="52">
        <f>CE18*0.05</f>
        <v>7.16</v>
      </c>
      <c r="CG18" s="52">
        <f>CC18*0.02</f>
        <v>-16.216</v>
      </c>
      <c r="CH18" s="72">
        <f t="shared" si="8"/>
        <v>450.8807</v>
      </c>
      <c r="CI18" s="72">
        <f t="shared" si="9"/>
        <v>-20.616</v>
      </c>
    </row>
    <row r="19" spans="1:87">
      <c r="A19" s="14">
        <v>17</v>
      </c>
      <c r="B19" s="14">
        <v>741</v>
      </c>
      <c r="C19" s="14" t="s">
        <v>142</v>
      </c>
      <c r="D19" s="14" t="s">
        <v>141</v>
      </c>
      <c r="E19" s="14" t="s">
        <v>120</v>
      </c>
      <c r="F19" s="15">
        <v>6</v>
      </c>
      <c r="G19" s="15">
        <v>9</v>
      </c>
      <c r="H19" s="15">
        <f>VLOOKUP(B:B,'[2]SQL Results'!$B$1:$G$65536,6,0)</f>
        <v>10</v>
      </c>
      <c r="I19" s="15">
        <f t="shared" si="0"/>
        <v>4</v>
      </c>
      <c r="J19" s="15" t="s">
        <v>21</v>
      </c>
      <c r="K19" s="15">
        <f>VLOOKUP(B:B,'[4]SQL Results'!$B$1:$G$65536,6,0)</f>
        <v>10</v>
      </c>
      <c r="L19" s="15">
        <f>K19*3.5</f>
        <v>35</v>
      </c>
      <c r="M19" s="15"/>
      <c r="N19" s="15">
        <v>21</v>
      </c>
      <c r="O19" s="21">
        <v>23</v>
      </c>
      <c r="P19" s="21">
        <f>VLOOKUP(B:B,'[2]SQL Results'!$B$1:$L$65536,11,0)</f>
        <v>15</v>
      </c>
      <c r="Q19" s="21">
        <f t="shared" si="1"/>
        <v>-6</v>
      </c>
      <c r="R19" s="21" t="s">
        <v>121</v>
      </c>
      <c r="S19" s="21">
        <f>VLOOKUP(B:B,'[4]SQL Results'!$B$1:$L$65536,11,0)</f>
        <v>14</v>
      </c>
      <c r="T19" s="21">
        <f>S19*0.8</f>
        <v>11.2</v>
      </c>
      <c r="U19" s="21">
        <f>Q19*0.6</f>
        <v>-3.6</v>
      </c>
      <c r="V19" s="21">
        <v>27</v>
      </c>
      <c r="W19" s="21">
        <v>29</v>
      </c>
      <c r="X19" s="21">
        <f>VLOOKUP(B:B,'[2]SQL Results'!$B$1:$V$65536,21,0)</f>
        <v>15</v>
      </c>
      <c r="Y19" s="21">
        <f t="shared" si="2"/>
        <v>-12</v>
      </c>
      <c r="Z19" s="21" t="s">
        <v>121</v>
      </c>
      <c r="AA19" s="21">
        <f>VLOOKUP(B:B,'[4]SQL Results'!$B$1:$V$65536,21,0)</f>
        <v>12</v>
      </c>
      <c r="AB19" s="21">
        <f>AA19*0.8</f>
        <v>9.6</v>
      </c>
      <c r="AC19" s="21">
        <f>Y19*0.4</f>
        <v>-4.8</v>
      </c>
      <c r="AD19" s="21">
        <v>1</v>
      </c>
      <c r="AE19" s="21">
        <v>1</v>
      </c>
      <c r="AF19" s="21">
        <f>VLOOKUP(B:B,'[2]SQL Results'!$B$1:$Q$65536,16,0)</f>
        <v>4</v>
      </c>
      <c r="AG19" s="21">
        <f t="shared" si="3"/>
        <v>3</v>
      </c>
      <c r="AH19" s="21" t="s">
        <v>21</v>
      </c>
      <c r="AI19" s="21">
        <f>VLOOKUP(B:B,'[4]SQL Results'!$B$1:$Q$65536,16,0)</f>
        <v>3</v>
      </c>
      <c r="AJ19" s="21">
        <f>AI19*2</f>
        <v>6</v>
      </c>
      <c r="AK19" s="21"/>
      <c r="AL19" s="21">
        <v>2</v>
      </c>
      <c r="AM19" s="21">
        <v>3</v>
      </c>
      <c r="AN19" s="21">
        <v>0</v>
      </c>
      <c r="AO19" s="21">
        <f t="shared" si="13"/>
        <v>-2</v>
      </c>
      <c r="AP19" s="21" t="s">
        <v>121</v>
      </c>
      <c r="AQ19" s="21">
        <v>0</v>
      </c>
      <c r="AR19" s="21">
        <f>AQ19*0.05</f>
        <v>0</v>
      </c>
      <c r="AS19" s="21">
        <f>AO19*3</f>
        <v>-6</v>
      </c>
      <c r="AT19" s="21">
        <v>2</v>
      </c>
      <c r="AU19" s="21">
        <v>4</v>
      </c>
      <c r="AV19" s="21">
        <v>0</v>
      </c>
      <c r="AW19" s="21">
        <f t="shared" si="5"/>
        <v>-2</v>
      </c>
      <c r="AX19" s="21" t="s">
        <v>121</v>
      </c>
      <c r="AY19" s="21">
        <v>0</v>
      </c>
      <c r="AZ19" s="21">
        <f>AY19*0.05</f>
        <v>0</v>
      </c>
      <c r="BA19" s="21">
        <f>AW19*8</f>
        <v>-16</v>
      </c>
      <c r="BB19" s="15">
        <v>100</v>
      </c>
      <c r="BC19" s="15">
        <v>150</v>
      </c>
      <c r="BD19" s="15">
        <v>0</v>
      </c>
      <c r="BE19" s="15">
        <f>BD19-BB19</f>
        <v>-100</v>
      </c>
      <c r="BF19" s="15" t="s">
        <v>121</v>
      </c>
      <c r="BG19" s="15">
        <v>0</v>
      </c>
      <c r="BH19" s="15">
        <f>BG19*0.05</f>
        <v>0</v>
      </c>
      <c r="BI19" s="15">
        <f>BE19*0.04</f>
        <v>-4</v>
      </c>
      <c r="BJ19" s="15">
        <v>84.5</v>
      </c>
      <c r="BK19" s="15">
        <v>169</v>
      </c>
      <c r="BL19" s="15">
        <v>0</v>
      </c>
      <c r="BM19" s="15">
        <f t="shared" si="6"/>
        <v>-84.5</v>
      </c>
      <c r="BN19" s="15" t="s">
        <v>121</v>
      </c>
      <c r="BO19" s="15">
        <v>0</v>
      </c>
      <c r="BP19" s="15">
        <f>BO19*0.05</f>
        <v>0</v>
      </c>
      <c r="BQ19" s="15">
        <f>BM19*0.02</f>
        <v>-1.69</v>
      </c>
      <c r="BR19" s="15">
        <v>385</v>
      </c>
      <c r="BS19" s="15">
        <v>539</v>
      </c>
      <c r="BT19" s="15">
        <f>VLOOKUP(B:B,'[2]SQL Results'!$B$1:$AJ$65536,35,0)</f>
        <v>266.63</v>
      </c>
      <c r="BU19" s="15">
        <f>BT19-BR19</f>
        <v>-118.37</v>
      </c>
      <c r="BV19" s="15" t="s">
        <v>121</v>
      </c>
      <c r="BW19" s="15">
        <f>VLOOKUP(B:B,'[4]SQL Results'!$B$1:$AJ$65536,35,0)</f>
        <v>138.53</v>
      </c>
      <c r="BX19" s="15">
        <f>BW19*0.05</f>
        <v>6.9265</v>
      </c>
      <c r="BY19" s="15">
        <f>BU19*0.02</f>
        <v>-2.3674</v>
      </c>
      <c r="BZ19" s="22">
        <v>285</v>
      </c>
      <c r="CA19" s="22">
        <v>399</v>
      </c>
      <c r="CB19" s="15">
        <f>VLOOKUP(B:B,'[2]SQL Results'!$B$1:$AT$65536,45,0)</f>
        <v>570</v>
      </c>
      <c r="CC19" s="15">
        <f t="shared" si="7"/>
        <v>285</v>
      </c>
      <c r="CD19" s="52" t="s">
        <v>21</v>
      </c>
      <c r="CE19" s="15">
        <f>VLOOKUP(B:B,'[4]SQL Results'!$B$1:$AT$65536,45,0)</f>
        <v>570</v>
      </c>
      <c r="CF19" s="52">
        <f>CE19*0.09</f>
        <v>51.3</v>
      </c>
      <c r="CG19" s="52"/>
      <c r="CH19" s="72">
        <f t="shared" si="8"/>
        <v>120.0265</v>
      </c>
      <c r="CI19" s="72">
        <f t="shared" si="9"/>
        <v>-38.4574</v>
      </c>
    </row>
    <row r="20" spans="1:87">
      <c r="A20" s="14">
        <v>18</v>
      </c>
      <c r="B20" s="14">
        <v>357</v>
      </c>
      <c r="C20" s="14" t="s">
        <v>143</v>
      </c>
      <c r="D20" s="14" t="s">
        <v>132</v>
      </c>
      <c r="E20" s="14" t="s">
        <v>120</v>
      </c>
      <c r="F20" s="15">
        <v>17</v>
      </c>
      <c r="G20" s="15">
        <v>23</v>
      </c>
      <c r="H20" s="15">
        <f>VLOOKUP(B:B,'[2]SQL Results'!$B$1:$G$65536,6,0)</f>
        <v>23</v>
      </c>
      <c r="I20" s="15">
        <f t="shared" si="0"/>
        <v>6</v>
      </c>
      <c r="J20" s="15" t="s">
        <v>21</v>
      </c>
      <c r="K20" s="15">
        <f>VLOOKUP(B:B,'[4]SQL Results'!$B$1:$G$65536,6,0)</f>
        <v>23</v>
      </c>
      <c r="L20" s="15">
        <f>K20*3.5</f>
        <v>80.5</v>
      </c>
      <c r="M20" s="15"/>
      <c r="N20" s="15">
        <v>25</v>
      </c>
      <c r="O20" s="21">
        <v>29</v>
      </c>
      <c r="P20" s="21">
        <f>VLOOKUP(B:B,'[2]SQL Results'!$B$1:$L$65536,11,0)</f>
        <v>26</v>
      </c>
      <c r="Q20" s="21">
        <f t="shared" si="1"/>
        <v>1</v>
      </c>
      <c r="R20" s="21" t="s">
        <v>20</v>
      </c>
      <c r="S20" s="21">
        <f>VLOOKUP(B:B,'[4]SQL Results'!$B$1:$L$65536,11,0)</f>
        <v>23</v>
      </c>
      <c r="T20" s="21">
        <f>S20*1</f>
        <v>23</v>
      </c>
      <c r="U20" s="21"/>
      <c r="V20" s="21">
        <v>55</v>
      </c>
      <c r="W20" s="21">
        <v>63</v>
      </c>
      <c r="X20" s="21">
        <f>VLOOKUP(B:B,'[2]SQL Results'!$B$1:$V$65536,21,0)</f>
        <v>32</v>
      </c>
      <c r="Y20" s="21">
        <f t="shared" si="2"/>
        <v>-23</v>
      </c>
      <c r="Z20" s="21" t="s">
        <v>121</v>
      </c>
      <c r="AA20" s="21">
        <f>VLOOKUP(B:B,'[4]SQL Results'!$B$1:$V$65536,21,0)</f>
        <v>27</v>
      </c>
      <c r="AB20" s="21">
        <f>AA20*0.8</f>
        <v>21.6</v>
      </c>
      <c r="AC20" s="21">
        <f>Y20*0.4</f>
        <v>-9.2</v>
      </c>
      <c r="AD20" s="21">
        <v>1</v>
      </c>
      <c r="AE20" s="21">
        <v>1</v>
      </c>
      <c r="AF20" s="21">
        <f>VLOOKUP(B:B,'[2]SQL Results'!$B$1:$Q$65536,16,0)</f>
        <v>3</v>
      </c>
      <c r="AG20" s="21">
        <f t="shared" si="3"/>
        <v>2</v>
      </c>
      <c r="AH20" s="21" t="s">
        <v>21</v>
      </c>
      <c r="AI20" s="21">
        <f>VLOOKUP(B:B,'[4]SQL Results'!$B$1:$Q$65536,16,0)</f>
        <v>2</v>
      </c>
      <c r="AJ20" s="21">
        <f>AI20*2</f>
        <v>4</v>
      </c>
      <c r="AK20" s="21"/>
      <c r="AL20" s="21">
        <v>1</v>
      </c>
      <c r="AM20" s="21">
        <v>2</v>
      </c>
      <c r="AN20" s="21">
        <v>0</v>
      </c>
      <c r="AO20" s="21">
        <f t="shared" si="13"/>
        <v>-1</v>
      </c>
      <c r="AP20" s="21" t="s">
        <v>121</v>
      </c>
      <c r="AQ20" s="21">
        <v>0</v>
      </c>
      <c r="AR20" s="21">
        <f>AQ20*0.05</f>
        <v>0</v>
      </c>
      <c r="AS20" s="21">
        <f>AO20*3</f>
        <v>-3</v>
      </c>
      <c r="AT20" s="21">
        <v>17</v>
      </c>
      <c r="AU20" s="21">
        <v>22</v>
      </c>
      <c r="AV20" s="21">
        <f>VLOOKUP(B:B,[3]Sheet2!$B$1:$W$65536,22,0)</f>
        <v>3</v>
      </c>
      <c r="AW20" s="21">
        <f t="shared" si="5"/>
        <v>-14</v>
      </c>
      <c r="AX20" s="21" t="s">
        <v>121</v>
      </c>
      <c r="AY20" s="21">
        <f>VLOOKUP(B:B,[5]Sheet2!$B$1:$X$65536,23,0)</f>
        <v>1242</v>
      </c>
      <c r="AZ20" s="21">
        <f>AY20*0.05</f>
        <v>62.1</v>
      </c>
      <c r="BA20" s="21">
        <f>AW20*8</f>
        <v>-112</v>
      </c>
      <c r="BB20" s="15">
        <v>432.3</v>
      </c>
      <c r="BC20" s="15">
        <v>648.45</v>
      </c>
      <c r="BD20" s="15">
        <f>VLOOKUP(B:B,'[2]SQL Results'!$B$1:$AO$65536,40,0)</f>
        <v>396</v>
      </c>
      <c r="BE20" s="15">
        <f>BD20-BB20</f>
        <v>-36.3</v>
      </c>
      <c r="BF20" s="15" t="s">
        <v>121</v>
      </c>
      <c r="BG20" s="15">
        <f>VLOOKUP(B:B,'[4]SQL Results'!$B$1:$AO$65536,40,0)</f>
        <v>198</v>
      </c>
      <c r="BH20" s="15">
        <f>BG20*0.05</f>
        <v>9.9</v>
      </c>
      <c r="BI20" s="15">
        <f>BE20*0.04</f>
        <v>-1.452</v>
      </c>
      <c r="BJ20" s="15">
        <v>84.5</v>
      </c>
      <c r="BK20" s="15">
        <v>169</v>
      </c>
      <c r="BL20" s="15">
        <f>VLOOKUP(B:B,'[2]SQL Results'!$B$1:$AE$65536,30,0)</f>
        <v>529.01</v>
      </c>
      <c r="BM20" s="15">
        <f t="shared" si="6"/>
        <v>444.51</v>
      </c>
      <c r="BN20" s="15" t="s">
        <v>21</v>
      </c>
      <c r="BO20" s="15">
        <f>VLOOKUP(B:B,'[4]SQL Results'!$B$1:$AE$65536,30,0)</f>
        <v>1239.03</v>
      </c>
      <c r="BP20" s="15">
        <f>BO20*0.09</f>
        <v>111.5127</v>
      </c>
      <c r="BQ20" s="15"/>
      <c r="BR20" s="15">
        <v>703.7</v>
      </c>
      <c r="BS20" s="17">
        <v>880</v>
      </c>
      <c r="BT20" s="15">
        <f>VLOOKUP(B:B,'[2]SQL Results'!$B$1:$AJ$65536,35,0)</f>
        <v>476.51</v>
      </c>
      <c r="BU20" s="15">
        <f>BT20-BR20</f>
        <v>-227.19</v>
      </c>
      <c r="BV20" s="15" t="s">
        <v>121</v>
      </c>
      <c r="BW20" s="15">
        <f>VLOOKUP(B:B,'[4]SQL Results'!$B$1:$AJ$65536,35,0)</f>
        <v>268.01</v>
      </c>
      <c r="BX20" s="17"/>
      <c r="BY20" s="17"/>
      <c r="BZ20" s="22">
        <v>1235</v>
      </c>
      <c r="CA20" s="22">
        <v>1543.75</v>
      </c>
      <c r="CB20" s="15">
        <f>VLOOKUP(B:B,'[2]SQL Results'!$B$1:$AT$65536,45,0)</f>
        <v>1461.03</v>
      </c>
      <c r="CC20" s="15">
        <f t="shared" si="7"/>
        <v>226.03</v>
      </c>
      <c r="CD20" s="52" t="s">
        <v>20</v>
      </c>
      <c r="CE20" s="15">
        <f>VLOOKUP(B:B,'[4]SQL Results'!$B$1:$AT$65536,45,0)</f>
        <v>1461.03</v>
      </c>
      <c r="CF20" s="15">
        <f>CE20*0.07</f>
        <v>102.2721</v>
      </c>
      <c r="CG20" s="52"/>
      <c r="CH20" s="72">
        <f t="shared" si="8"/>
        <v>414.8848</v>
      </c>
      <c r="CI20" s="72">
        <f t="shared" si="9"/>
        <v>-125.652</v>
      </c>
    </row>
    <row r="21" spans="1:87">
      <c r="A21" s="14">
        <v>19</v>
      </c>
      <c r="B21" s="14">
        <v>570</v>
      </c>
      <c r="C21" s="14" t="s">
        <v>144</v>
      </c>
      <c r="D21" s="14" t="s">
        <v>135</v>
      </c>
      <c r="E21" s="14" t="s">
        <v>120</v>
      </c>
      <c r="F21" s="15">
        <v>6</v>
      </c>
      <c r="G21" s="15">
        <v>11</v>
      </c>
      <c r="H21" s="15">
        <f>VLOOKUP(B:B,'[2]SQL Results'!$B$1:$G$65536,6,0)</f>
        <v>30</v>
      </c>
      <c r="I21" s="15">
        <f t="shared" si="0"/>
        <v>24</v>
      </c>
      <c r="J21" s="15" t="s">
        <v>21</v>
      </c>
      <c r="K21" s="15">
        <f>VLOOKUP(B:B,'[4]SQL Results'!$B$1:$G$65536,6,0)</f>
        <v>30</v>
      </c>
      <c r="L21" s="15">
        <f>K21*3.5</f>
        <v>105</v>
      </c>
      <c r="M21" s="15"/>
      <c r="N21" s="15">
        <v>15</v>
      </c>
      <c r="O21" s="21">
        <v>17</v>
      </c>
      <c r="P21" s="21">
        <f>VLOOKUP(B:B,'[2]SQL Results'!$B$1:$L$65536,11,0)</f>
        <v>10</v>
      </c>
      <c r="Q21" s="21">
        <f t="shared" si="1"/>
        <v>-5</v>
      </c>
      <c r="R21" s="21" t="s">
        <v>121</v>
      </c>
      <c r="S21" s="21">
        <f>VLOOKUP(B:B,'[4]SQL Results'!$B$1:$L$65536,11,0)</f>
        <v>8</v>
      </c>
      <c r="T21" s="21">
        <f>S21*0.8</f>
        <v>6.4</v>
      </c>
      <c r="U21" s="21">
        <f>Q21*0.6</f>
        <v>-3</v>
      </c>
      <c r="V21" s="21">
        <v>45</v>
      </c>
      <c r="W21" s="21">
        <v>51</v>
      </c>
      <c r="X21" s="21">
        <f>VLOOKUP(B:B,'[2]SQL Results'!$B$1:$V$65536,21,0)</f>
        <v>41</v>
      </c>
      <c r="Y21" s="21">
        <f t="shared" si="2"/>
        <v>-4</v>
      </c>
      <c r="Z21" s="21" t="s">
        <v>121</v>
      </c>
      <c r="AA21" s="21">
        <f>VLOOKUP(B:B,'[4]SQL Results'!$B$1:$V$65536,21,0)</f>
        <v>38</v>
      </c>
      <c r="AB21" s="21">
        <f>AA21*0.8</f>
        <v>30.4</v>
      </c>
      <c r="AC21" s="21">
        <f>Y21*0.4</f>
        <v>-1.6</v>
      </c>
      <c r="AD21" s="21">
        <v>2</v>
      </c>
      <c r="AE21" s="21">
        <v>3</v>
      </c>
      <c r="AF21" s="21">
        <f>VLOOKUP(B:B,'[2]SQL Results'!$B$1:$Q$65536,16,0)</f>
        <v>11</v>
      </c>
      <c r="AG21" s="21">
        <f t="shared" si="3"/>
        <v>9</v>
      </c>
      <c r="AH21" s="21" t="s">
        <v>21</v>
      </c>
      <c r="AI21" s="21">
        <f>VLOOKUP(B:B,'[4]SQL Results'!$B$1:$Q$65536,16,0)</f>
        <v>9</v>
      </c>
      <c r="AJ21" s="21">
        <f>AI21*2</f>
        <v>18</v>
      </c>
      <c r="AK21" s="21"/>
      <c r="AL21" s="21">
        <v>1</v>
      </c>
      <c r="AM21" s="21">
        <v>2</v>
      </c>
      <c r="AN21" s="21">
        <f>VLOOKUP(B:B,[3]Sheet1!$B$1:$W$65536,22,0)</f>
        <v>2</v>
      </c>
      <c r="AO21" s="21">
        <f>AN21-AL21</f>
        <v>1</v>
      </c>
      <c r="AP21" s="21" t="s">
        <v>21</v>
      </c>
      <c r="AQ21" s="21">
        <f>VLOOKUP(B:B,[5]Sheet1!$B$1:$X$65536,23,0)</f>
        <v>396</v>
      </c>
      <c r="AR21" s="21">
        <f>AQ21*0.1</f>
        <v>39.6</v>
      </c>
      <c r="AS21" s="21"/>
      <c r="AT21" s="21">
        <v>4</v>
      </c>
      <c r="AU21" s="21">
        <v>6</v>
      </c>
      <c r="AV21" s="21">
        <f>VLOOKUP(B:B,[3]Sheet2!$B$1:$W$65536,22,0)</f>
        <v>2</v>
      </c>
      <c r="AW21" s="21">
        <f t="shared" si="5"/>
        <v>-2</v>
      </c>
      <c r="AX21" s="21" t="s">
        <v>121</v>
      </c>
      <c r="AY21" s="21">
        <v>0</v>
      </c>
      <c r="AZ21" s="21">
        <f>AY21*0.05</f>
        <v>0</v>
      </c>
      <c r="BA21" s="21">
        <f>AW21*8</f>
        <v>-16</v>
      </c>
      <c r="BB21" s="17">
        <v>150</v>
      </c>
      <c r="BC21" s="15">
        <v>225</v>
      </c>
      <c r="BD21" s="15">
        <f>VLOOKUP(B:B,'[2]SQL Results'!$B$1:$AO$65536,40,0)</f>
        <v>336.6</v>
      </c>
      <c r="BE21" s="15">
        <f>BD21-BC21</f>
        <v>111.6</v>
      </c>
      <c r="BF21" s="15" t="s">
        <v>21</v>
      </c>
      <c r="BG21" s="15">
        <f>VLOOKUP(B:B,'[4]SQL Results'!$B$1:$AO$65536,40,0)</f>
        <v>336.6</v>
      </c>
      <c r="BH21" s="15">
        <f>BG21*0.08</f>
        <v>26.928</v>
      </c>
      <c r="BI21" s="15"/>
      <c r="BJ21" s="15">
        <v>84.5</v>
      </c>
      <c r="BK21" s="15">
        <v>169</v>
      </c>
      <c r="BL21" s="15">
        <f>VLOOKUP(B:B,'[2]SQL Results'!$B$1:$AE$65536,30,0)</f>
        <v>360.01</v>
      </c>
      <c r="BM21" s="15">
        <f t="shared" si="6"/>
        <v>275.51</v>
      </c>
      <c r="BN21" s="15" t="s">
        <v>21</v>
      </c>
      <c r="BO21" s="15">
        <v>0</v>
      </c>
      <c r="BP21" s="15">
        <f>BO21*0.09</f>
        <v>0</v>
      </c>
      <c r="BQ21" s="15"/>
      <c r="BR21" s="15">
        <v>240.5</v>
      </c>
      <c r="BS21" s="15">
        <v>337</v>
      </c>
      <c r="BT21" s="15">
        <f>VLOOKUP(B:B,'[2]SQL Results'!$B$1:$AJ$65536,35,0)</f>
        <v>347.03</v>
      </c>
      <c r="BU21" s="15">
        <f>BT21-BS21</f>
        <v>10.03</v>
      </c>
      <c r="BV21" s="15" t="s">
        <v>21</v>
      </c>
      <c r="BW21" s="15">
        <f>VLOOKUP(B:B,'[4]SQL Results'!$B$1:$AJ$65536,35,0)</f>
        <v>313.53</v>
      </c>
      <c r="BX21" s="15"/>
      <c r="BY21" s="15"/>
      <c r="BZ21" s="22">
        <v>380</v>
      </c>
      <c r="CA21" s="22">
        <v>532</v>
      </c>
      <c r="CB21" s="15">
        <f>VLOOKUP(B:B,'[2]SQL Results'!$B$1:$AT$65536,45,0)</f>
        <v>1366</v>
      </c>
      <c r="CC21" s="15">
        <f t="shared" si="7"/>
        <v>986</v>
      </c>
      <c r="CD21" s="52" t="s">
        <v>21</v>
      </c>
      <c r="CE21" s="15">
        <f>VLOOKUP(B:B,'[4]SQL Results'!$B$1:$AT$65536,45,0)</f>
        <v>1072</v>
      </c>
      <c r="CF21" s="52">
        <f>CE21*0.09</f>
        <v>96.48</v>
      </c>
      <c r="CG21" s="52"/>
      <c r="CH21" s="72">
        <f t="shared" si="8"/>
        <v>322.808</v>
      </c>
      <c r="CI21" s="72">
        <f t="shared" si="9"/>
        <v>-20.6</v>
      </c>
    </row>
    <row r="22" spans="1:87">
      <c r="A22" s="14">
        <v>20</v>
      </c>
      <c r="B22" s="14">
        <v>311</v>
      </c>
      <c r="C22" s="14" t="s">
        <v>145</v>
      </c>
      <c r="D22" s="14" t="s">
        <v>135</v>
      </c>
      <c r="E22" s="14" t="s">
        <v>120</v>
      </c>
      <c r="F22" s="15">
        <v>24</v>
      </c>
      <c r="G22" s="15">
        <v>29</v>
      </c>
      <c r="H22" s="15">
        <f>VLOOKUP(B:B,'[2]SQL Results'!$B$1:$G$65536,6,0)</f>
        <v>13</v>
      </c>
      <c r="I22" s="15">
        <f t="shared" si="0"/>
        <v>-11</v>
      </c>
      <c r="J22" s="15" t="s">
        <v>121</v>
      </c>
      <c r="K22" s="15">
        <f>VLOOKUP(B:B,'[4]SQL Results'!$B$1:$G$65536,6,0)</f>
        <v>7</v>
      </c>
      <c r="L22" s="15">
        <f>K22*1</f>
        <v>7</v>
      </c>
      <c r="M22" s="15">
        <f>I22*0.8</f>
        <v>-8.8</v>
      </c>
      <c r="N22" s="15">
        <v>15</v>
      </c>
      <c r="O22" s="21">
        <v>17</v>
      </c>
      <c r="P22" s="21">
        <f>VLOOKUP(B:B,'[2]SQL Results'!$B$1:$L$65536,11,0)</f>
        <v>4</v>
      </c>
      <c r="Q22" s="21">
        <f t="shared" si="1"/>
        <v>-11</v>
      </c>
      <c r="R22" s="21" t="s">
        <v>121</v>
      </c>
      <c r="S22" s="21">
        <f>VLOOKUP(B:B,'[4]SQL Results'!$B$1:$L$65536,11,0)</f>
        <v>3</v>
      </c>
      <c r="T22" s="21">
        <f>S22*0.8</f>
        <v>2.4</v>
      </c>
      <c r="U22" s="21">
        <f>Q22*0.6</f>
        <v>-6.6</v>
      </c>
      <c r="V22" s="21">
        <v>6</v>
      </c>
      <c r="W22" s="21">
        <v>3</v>
      </c>
      <c r="X22" s="21">
        <f>VLOOKUP(B:B,'[2]SQL Results'!$B$1:$V$65536,21,0)</f>
        <v>11</v>
      </c>
      <c r="Y22" s="21">
        <f t="shared" si="2"/>
        <v>5</v>
      </c>
      <c r="Z22" s="21" t="s">
        <v>21</v>
      </c>
      <c r="AA22" s="21">
        <f>VLOOKUP(B:B,'[4]SQL Results'!$B$1:$V$65536,21,0)</f>
        <v>11</v>
      </c>
      <c r="AB22" s="21">
        <f>AA22*1.5</f>
        <v>16.5</v>
      </c>
      <c r="AC22" s="21"/>
      <c r="AD22" s="21">
        <v>2</v>
      </c>
      <c r="AE22" s="21">
        <v>3</v>
      </c>
      <c r="AF22" s="21">
        <v>0</v>
      </c>
      <c r="AG22" s="21">
        <f t="shared" si="3"/>
        <v>-2</v>
      </c>
      <c r="AH22" s="21" t="s">
        <v>121</v>
      </c>
      <c r="AI22" s="21">
        <v>0</v>
      </c>
      <c r="AJ22" s="21">
        <f>AI22*0.8</f>
        <v>0</v>
      </c>
      <c r="AK22" s="21">
        <f>AG22*0.4</f>
        <v>-0.8</v>
      </c>
      <c r="AL22" s="21">
        <v>1</v>
      </c>
      <c r="AM22" s="21">
        <v>2</v>
      </c>
      <c r="AN22" s="21">
        <f>VLOOKUP(B:B,[3]Sheet1!$B$1:$W$65536,22,0)</f>
        <v>2</v>
      </c>
      <c r="AO22" s="21">
        <f>AN22-AL22</f>
        <v>1</v>
      </c>
      <c r="AP22" s="21" t="s">
        <v>21</v>
      </c>
      <c r="AQ22" s="21">
        <f>VLOOKUP(B:B,[5]Sheet1!$B$1:$X$65536,23,0)</f>
        <v>178.2</v>
      </c>
      <c r="AR22" s="21">
        <f>AQ22*0.1</f>
        <v>17.82</v>
      </c>
      <c r="AS22" s="21"/>
      <c r="AT22" s="21">
        <v>3</v>
      </c>
      <c r="AU22" s="21">
        <v>5</v>
      </c>
      <c r="AV22" s="21">
        <f>VLOOKUP(B:B,[3]Sheet2!$B$1:$W$65536,22,0)</f>
        <v>2</v>
      </c>
      <c r="AW22" s="21">
        <f t="shared" si="5"/>
        <v>-1</v>
      </c>
      <c r="AX22" s="21" t="s">
        <v>121</v>
      </c>
      <c r="AY22" s="21">
        <f>VLOOKUP(B:B,[5]Sheet2!$B$1:$X$65536,23,0)</f>
        <v>776</v>
      </c>
      <c r="AZ22" s="21">
        <f>AY22*0.05</f>
        <v>38.8</v>
      </c>
      <c r="BA22" s="21">
        <f>AW22*8</f>
        <v>-8</v>
      </c>
      <c r="BB22" s="17">
        <v>150</v>
      </c>
      <c r="BC22" s="15">
        <v>225</v>
      </c>
      <c r="BD22" s="15">
        <f>VLOOKUP(B:B,'[2]SQL Results'!$B$1:$AO$65536,40,0)</f>
        <v>396</v>
      </c>
      <c r="BE22" s="15">
        <f>BD22-BC22</f>
        <v>171</v>
      </c>
      <c r="BF22" s="15" t="s">
        <v>21</v>
      </c>
      <c r="BG22" s="15">
        <f>VLOOKUP(B:B,'[4]SQL Results'!$B$1:$AO$65536,40,0)</f>
        <v>396</v>
      </c>
      <c r="BH22" s="15">
        <f>BG22*0.08</f>
        <v>31.68</v>
      </c>
      <c r="BI22" s="15"/>
      <c r="BJ22" s="15">
        <v>84.5</v>
      </c>
      <c r="BK22" s="15">
        <v>169</v>
      </c>
      <c r="BL22" s="15">
        <v>0</v>
      </c>
      <c r="BM22" s="15">
        <f t="shared" si="6"/>
        <v>-84.5</v>
      </c>
      <c r="BN22" s="15" t="s">
        <v>121</v>
      </c>
      <c r="BO22" s="15">
        <v>0</v>
      </c>
      <c r="BP22" s="15">
        <f>BO22*0.05</f>
        <v>0</v>
      </c>
      <c r="BQ22" s="15">
        <f>BM22*0.02</f>
        <v>-1.69</v>
      </c>
      <c r="BR22" s="15">
        <v>620.92</v>
      </c>
      <c r="BS22" s="17">
        <v>776</v>
      </c>
      <c r="BT22" s="15">
        <f>VLOOKUP(B:B,'[2]SQL Results'!$B$1:$AJ$65536,35,0)</f>
        <v>1219</v>
      </c>
      <c r="BU22" s="15">
        <f>BT22-BR22</f>
        <v>598.08</v>
      </c>
      <c r="BV22" s="15" t="s">
        <v>21</v>
      </c>
      <c r="BW22" s="15">
        <f>VLOOKUP(B:B,'[4]SQL Results'!$B$1:$AJ$65536,35,0)</f>
        <v>1152</v>
      </c>
      <c r="BX22" s="15">
        <f>BW22*0.09</f>
        <v>103.68</v>
      </c>
      <c r="BY22" s="17"/>
      <c r="BZ22" s="22">
        <v>3551</v>
      </c>
      <c r="CA22" s="22">
        <v>4438.75</v>
      </c>
      <c r="CB22" s="15">
        <f>VLOOKUP(B:B,'[2]SQL Results'!$B$1:$AT$65536,45,0)</f>
        <v>3225.03</v>
      </c>
      <c r="CC22" s="15">
        <f t="shared" si="7"/>
        <v>-325.97</v>
      </c>
      <c r="CD22" s="52" t="s">
        <v>121</v>
      </c>
      <c r="CE22" s="15">
        <f>VLOOKUP(B:B,'[4]SQL Results'!$B$1:$AT$65536,45,0)</f>
        <v>2931.03</v>
      </c>
      <c r="CF22" s="52">
        <f>CE22*0.05</f>
        <v>146.5515</v>
      </c>
      <c r="CG22" s="52">
        <f>CC22*0.02</f>
        <v>-6.5194</v>
      </c>
      <c r="CH22" s="72">
        <f t="shared" si="8"/>
        <v>364.4315</v>
      </c>
      <c r="CI22" s="72">
        <f t="shared" si="9"/>
        <v>-32.4094</v>
      </c>
    </row>
    <row r="23" spans="1:87">
      <c r="A23" s="14">
        <v>21</v>
      </c>
      <c r="B23" s="24">
        <v>102565</v>
      </c>
      <c r="C23" s="14" t="s">
        <v>146</v>
      </c>
      <c r="D23" s="14" t="s">
        <v>137</v>
      </c>
      <c r="E23" s="14" t="s">
        <v>120</v>
      </c>
      <c r="F23" s="15">
        <v>6</v>
      </c>
      <c r="G23" s="15">
        <v>11</v>
      </c>
      <c r="H23" s="15">
        <f>VLOOKUP(B:B,'[2]SQL Results'!$B$1:$G$65536,6,0)</f>
        <v>6</v>
      </c>
      <c r="I23" s="15">
        <f t="shared" si="0"/>
        <v>0</v>
      </c>
      <c r="J23" s="15" t="s">
        <v>20</v>
      </c>
      <c r="K23" s="15">
        <f>VLOOKUP(B:B,'[4]SQL Results'!$B$1:$G$65536,6,0)</f>
        <v>1</v>
      </c>
      <c r="L23" s="15">
        <f>K23*2.5</f>
        <v>2.5</v>
      </c>
      <c r="M23" s="15"/>
      <c r="N23" s="15">
        <v>15</v>
      </c>
      <c r="O23" s="21">
        <v>17</v>
      </c>
      <c r="P23" s="21">
        <f>VLOOKUP(B:B,'[2]SQL Results'!$B$1:$L$65536,11,0)</f>
        <v>40</v>
      </c>
      <c r="Q23" s="21">
        <f t="shared" si="1"/>
        <v>25</v>
      </c>
      <c r="R23" s="21" t="s">
        <v>21</v>
      </c>
      <c r="S23" s="21">
        <f>VLOOKUP(B:B,'[4]SQL Results'!$B$1:$L$65536,11,0)</f>
        <v>38</v>
      </c>
      <c r="T23" s="21">
        <f>S23*2</f>
        <v>76</v>
      </c>
      <c r="U23" s="21"/>
      <c r="V23" s="21">
        <v>29</v>
      </c>
      <c r="W23" s="21">
        <v>32</v>
      </c>
      <c r="X23" s="21">
        <f>VLOOKUP(B:B,'[2]SQL Results'!$B$1:$V$65536,21,0)</f>
        <v>23</v>
      </c>
      <c r="Y23" s="21">
        <f t="shared" si="2"/>
        <v>-6</v>
      </c>
      <c r="Z23" s="21" t="s">
        <v>121</v>
      </c>
      <c r="AA23" s="21">
        <f>VLOOKUP(B:B,'[4]SQL Results'!$B$1:$V$65536,21,0)</f>
        <v>24</v>
      </c>
      <c r="AB23" s="21">
        <f>AA23*0.8</f>
        <v>19.2</v>
      </c>
      <c r="AC23" s="21">
        <f>Y23*0.4</f>
        <v>-2.4</v>
      </c>
      <c r="AD23" s="21">
        <v>2</v>
      </c>
      <c r="AE23" s="21">
        <v>3</v>
      </c>
      <c r="AF23" s="21">
        <f>VLOOKUP(B:B,'[2]SQL Results'!$B$1:$Q$65536,16,0)</f>
        <v>2</v>
      </c>
      <c r="AG23" s="21">
        <f t="shared" si="3"/>
        <v>0</v>
      </c>
      <c r="AH23" s="21" t="s">
        <v>20</v>
      </c>
      <c r="AI23" s="21">
        <f>VLOOKUP(B:B,'[4]SQL Results'!$B$1:$Q$65536,16,0)</f>
        <v>2</v>
      </c>
      <c r="AJ23" s="21">
        <f>AI23*1</f>
        <v>2</v>
      </c>
      <c r="AK23" s="21"/>
      <c r="AL23" s="21">
        <v>1</v>
      </c>
      <c r="AM23" s="21">
        <v>2</v>
      </c>
      <c r="AN23" s="21">
        <v>0</v>
      </c>
      <c r="AO23" s="21">
        <f>AN23-AL23</f>
        <v>-1</v>
      </c>
      <c r="AP23" s="21" t="s">
        <v>121</v>
      </c>
      <c r="AQ23" s="21">
        <v>0</v>
      </c>
      <c r="AR23" s="21">
        <f>AQ23*0.05</f>
        <v>0</v>
      </c>
      <c r="AS23" s="21">
        <f>AO23*3</f>
        <v>-3</v>
      </c>
      <c r="AT23" s="21">
        <v>3</v>
      </c>
      <c r="AU23" s="21">
        <v>5</v>
      </c>
      <c r="AV23" s="21">
        <f>VLOOKUP(B:B,[3]Sheet2!$B$1:$W$65536,22,0)</f>
        <v>5</v>
      </c>
      <c r="AW23" s="21">
        <f t="shared" si="5"/>
        <v>2</v>
      </c>
      <c r="AX23" s="21" t="s">
        <v>21</v>
      </c>
      <c r="AY23" s="21">
        <f>VLOOKUP(B:B,[5]Sheet2!$B$1:$X$65536,23,0)</f>
        <v>1552</v>
      </c>
      <c r="AZ23" s="21">
        <f>AY23*0.1</f>
        <v>155.2</v>
      </c>
      <c r="BA23" s="21"/>
      <c r="BB23" s="15">
        <v>632.3</v>
      </c>
      <c r="BC23" s="15">
        <v>885.22</v>
      </c>
      <c r="BD23" s="15">
        <f>VLOOKUP(B:B,'[2]SQL Results'!$B$1:$AO$65536,40,0)</f>
        <v>564.3</v>
      </c>
      <c r="BE23" s="15">
        <f>BD23-BB23</f>
        <v>-68</v>
      </c>
      <c r="BF23" s="15" t="s">
        <v>121</v>
      </c>
      <c r="BG23" s="15">
        <f>VLOOKUP(B:B,'[4]SQL Results'!$B$1:$AO$65536,40,0)</f>
        <v>366.3</v>
      </c>
      <c r="BH23" s="15">
        <f>BG23*0.05</f>
        <v>18.315</v>
      </c>
      <c r="BI23" s="15">
        <f>BE23*0.04</f>
        <v>-2.72</v>
      </c>
      <c r="BJ23" s="15">
        <v>84.5</v>
      </c>
      <c r="BK23" s="15">
        <v>169</v>
      </c>
      <c r="BL23" s="15">
        <v>0</v>
      </c>
      <c r="BM23" s="15">
        <f t="shared" si="6"/>
        <v>-84.5</v>
      </c>
      <c r="BN23" s="15" t="s">
        <v>121</v>
      </c>
      <c r="BO23" s="15">
        <v>0</v>
      </c>
      <c r="BP23" s="15">
        <f>BO23*0.05</f>
        <v>0</v>
      </c>
      <c r="BQ23" s="15">
        <f>BM23*0.02</f>
        <v>-1.69</v>
      </c>
      <c r="BR23" s="15">
        <v>689</v>
      </c>
      <c r="BS23" s="17">
        <v>861</v>
      </c>
      <c r="BT23" s="15">
        <f>VLOOKUP(B:B,'[2]SQL Results'!$B$1:$AJ$65536,35,0)</f>
        <v>414.01</v>
      </c>
      <c r="BU23" s="15">
        <f>BT23-BR23</f>
        <v>-274.99</v>
      </c>
      <c r="BV23" s="15" t="s">
        <v>121</v>
      </c>
      <c r="BW23" s="15">
        <f>VLOOKUP(B:B,'[4]SQL Results'!$B$1:$AJ$65536,35,0)</f>
        <v>345.51</v>
      </c>
      <c r="BX23" s="15">
        <f>BW23*0.05</f>
        <v>17.2755</v>
      </c>
      <c r="BY23" s="15">
        <f>BU23*0.02</f>
        <v>-5.4998</v>
      </c>
      <c r="BZ23" s="22">
        <v>380</v>
      </c>
      <c r="CA23" s="22">
        <v>532</v>
      </c>
      <c r="CB23" s="15">
        <v>0</v>
      </c>
      <c r="CC23" s="15">
        <f t="shared" si="7"/>
        <v>-380</v>
      </c>
      <c r="CD23" s="52" t="s">
        <v>121</v>
      </c>
      <c r="CE23" s="15">
        <v>0</v>
      </c>
      <c r="CF23" s="52">
        <f>CE23*0.05</f>
        <v>0</v>
      </c>
      <c r="CG23" s="52">
        <f>CC23*0.02</f>
        <v>-7.6</v>
      </c>
      <c r="CH23" s="72">
        <f t="shared" si="8"/>
        <v>290.4905</v>
      </c>
      <c r="CI23" s="72">
        <f t="shared" si="9"/>
        <v>-22.9098</v>
      </c>
    </row>
    <row r="24" spans="1:87">
      <c r="A24" s="14">
        <v>22</v>
      </c>
      <c r="B24" s="24">
        <v>103198</v>
      </c>
      <c r="C24" s="14" t="s">
        <v>147</v>
      </c>
      <c r="D24" s="14" t="s">
        <v>137</v>
      </c>
      <c r="E24" s="14" t="s">
        <v>120</v>
      </c>
      <c r="F24" s="15">
        <v>6</v>
      </c>
      <c r="G24" s="15">
        <v>11</v>
      </c>
      <c r="H24" s="15">
        <f>VLOOKUP(B:B,'[2]SQL Results'!$B$1:$G$65536,6,0)</f>
        <v>10</v>
      </c>
      <c r="I24" s="15">
        <f t="shared" si="0"/>
        <v>4</v>
      </c>
      <c r="J24" s="15" t="s">
        <v>20</v>
      </c>
      <c r="K24" s="15">
        <f>VLOOKUP(B:B,'[4]SQL Results'!$B$1:$G$65536,6,0)</f>
        <v>8</v>
      </c>
      <c r="L24" s="15">
        <f>K24*2.5</f>
        <v>20</v>
      </c>
      <c r="M24" s="15"/>
      <c r="N24" s="15">
        <v>15</v>
      </c>
      <c r="O24" s="21">
        <v>17</v>
      </c>
      <c r="P24" s="21">
        <f>VLOOKUP(B:B,'[2]SQL Results'!$B$1:$L$65536,11,0)</f>
        <v>42</v>
      </c>
      <c r="Q24" s="21">
        <f t="shared" si="1"/>
        <v>27</v>
      </c>
      <c r="R24" s="21" t="s">
        <v>21</v>
      </c>
      <c r="S24" s="21">
        <f>VLOOKUP(B:B,'[4]SQL Results'!$B$1:$L$65536,11,0)</f>
        <v>37</v>
      </c>
      <c r="T24" s="21">
        <f>S24*2</f>
        <v>74</v>
      </c>
      <c r="U24" s="21"/>
      <c r="V24" s="21">
        <v>29</v>
      </c>
      <c r="W24" s="21">
        <v>32</v>
      </c>
      <c r="X24" s="21">
        <f>VLOOKUP(B:B,'[2]SQL Results'!$B$1:$V$65536,21,0)</f>
        <v>24</v>
      </c>
      <c r="Y24" s="21">
        <f t="shared" si="2"/>
        <v>-5</v>
      </c>
      <c r="Z24" s="21" t="s">
        <v>121</v>
      </c>
      <c r="AA24" s="21">
        <f>VLOOKUP(B:B,'[4]SQL Results'!$B$1:$V$65536,21,0)</f>
        <v>26</v>
      </c>
      <c r="AB24" s="21">
        <f>AA24*0.8</f>
        <v>20.8</v>
      </c>
      <c r="AC24" s="21">
        <f>Y24*0.4</f>
        <v>-2</v>
      </c>
      <c r="AD24" s="21">
        <v>2</v>
      </c>
      <c r="AE24" s="21">
        <v>3</v>
      </c>
      <c r="AF24" s="21">
        <v>0</v>
      </c>
      <c r="AG24" s="21">
        <f t="shared" si="3"/>
        <v>-2</v>
      </c>
      <c r="AH24" s="21" t="s">
        <v>121</v>
      </c>
      <c r="AI24" s="21">
        <f>VLOOKUP(B:B,'[4]SQL Results'!$B$1:$Q$65536,16,0)</f>
        <v>3</v>
      </c>
      <c r="AJ24" s="21">
        <f>AI24*0.8</f>
        <v>2.4</v>
      </c>
      <c r="AK24" s="21">
        <f>AG24*0.4</f>
        <v>-0.8</v>
      </c>
      <c r="AL24" s="21">
        <v>2</v>
      </c>
      <c r="AM24" s="21">
        <v>3</v>
      </c>
      <c r="AN24" s="21">
        <f>VLOOKUP(B:B,[3]Sheet1!$B$1:$W$65536,22,0)</f>
        <v>4</v>
      </c>
      <c r="AO24" s="21">
        <f>AN24-AL24</f>
        <v>2</v>
      </c>
      <c r="AP24" s="21" t="s">
        <v>21</v>
      </c>
      <c r="AQ24" s="21">
        <f>VLOOKUP(B:B,[5]Sheet1!$B$1:$X$65536,23,0)</f>
        <v>198</v>
      </c>
      <c r="AR24" s="21">
        <f>AQ24*0.1</f>
        <v>19.8</v>
      </c>
      <c r="AS24" s="21"/>
      <c r="AT24" s="21">
        <v>5</v>
      </c>
      <c r="AU24" s="21">
        <v>8</v>
      </c>
      <c r="AV24" s="21">
        <f>VLOOKUP(B:B,[3]Sheet2!$B$1:$W$65536,22,0)</f>
        <v>9</v>
      </c>
      <c r="AW24" s="21">
        <f t="shared" si="5"/>
        <v>4</v>
      </c>
      <c r="AX24" s="21" t="s">
        <v>21</v>
      </c>
      <c r="AY24" s="21">
        <f>VLOOKUP(B:B,[5]Sheet2!$B$1:$X$65536,23,0)</f>
        <v>1552</v>
      </c>
      <c r="AZ24" s="21">
        <f>AY24*0.1</f>
        <v>155.2</v>
      </c>
      <c r="BA24" s="21"/>
      <c r="BB24" s="17">
        <v>150</v>
      </c>
      <c r="BC24" s="15">
        <v>225</v>
      </c>
      <c r="BD24" s="15">
        <v>0</v>
      </c>
      <c r="BE24" s="15">
        <f>BD24-BB24</f>
        <v>-150</v>
      </c>
      <c r="BF24" s="15" t="s">
        <v>121</v>
      </c>
      <c r="BG24" s="15">
        <v>0</v>
      </c>
      <c r="BH24" s="15">
        <f>BG24*0.05</f>
        <v>0</v>
      </c>
      <c r="BI24" s="15">
        <f>BE24*0.04</f>
        <v>-6</v>
      </c>
      <c r="BJ24" s="15">
        <v>1164.51</v>
      </c>
      <c r="BK24" s="15">
        <v>1339.2</v>
      </c>
      <c r="BL24" s="15">
        <f>VLOOKUP(B:B,'[2]SQL Results'!$B$1:$AE$65536,30,0)</f>
        <v>702.52</v>
      </c>
      <c r="BM24" s="15">
        <f t="shared" si="6"/>
        <v>-461.99</v>
      </c>
      <c r="BN24" s="15" t="s">
        <v>121</v>
      </c>
      <c r="BO24" s="15">
        <f>VLOOKUP(B:B,'[4]SQL Results'!$B$1:$AE$65536,30,0)</f>
        <v>939.26</v>
      </c>
      <c r="BP24" s="15">
        <f>BO24*0.05</f>
        <v>46.963</v>
      </c>
      <c r="BQ24" s="15">
        <f>BM24*0.02</f>
        <v>-9.2398</v>
      </c>
      <c r="BR24" s="15">
        <v>689</v>
      </c>
      <c r="BS24" s="17">
        <v>861</v>
      </c>
      <c r="BT24" s="15">
        <f>VLOOKUP(B:B,'[2]SQL Results'!$B$1:$AJ$65536,35,0)</f>
        <v>450.5</v>
      </c>
      <c r="BU24" s="15">
        <f>BT24-BR24</f>
        <v>-238.5</v>
      </c>
      <c r="BV24" s="15" t="s">
        <v>121</v>
      </c>
      <c r="BW24" s="15">
        <f>VLOOKUP(B:B,'[4]SQL Results'!$B$1:$AJ$65536,35,0)</f>
        <v>309</v>
      </c>
      <c r="BX24" s="15">
        <f>BW24*0.05</f>
        <v>15.45</v>
      </c>
      <c r="BY24" s="15">
        <f>BU24*0.02</f>
        <v>-4.77</v>
      </c>
      <c r="BZ24" s="22">
        <v>380</v>
      </c>
      <c r="CA24" s="22">
        <v>532</v>
      </c>
      <c r="CB24" s="15">
        <f>VLOOKUP(B:B,'[2]SQL Results'!$B$1:$AT$65536,45,0)</f>
        <v>294</v>
      </c>
      <c r="CC24" s="15">
        <f t="shared" si="7"/>
        <v>-86</v>
      </c>
      <c r="CD24" s="52" t="s">
        <v>121</v>
      </c>
      <c r="CE24" s="15">
        <v>0</v>
      </c>
      <c r="CF24" s="52">
        <f>CE24*0.05</f>
        <v>0</v>
      </c>
      <c r="CG24" s="52">
        <f>CC24*0.02</f>
        <v>-1.72</v>
      </c>
      <c r="CH24" s="72">
        <f t="shared" si="8"/>
        <v>354.613</v>
      </c>
      <c r="CI24" s="72">
        <f t="shared" si="9"/>
        <v>-24.5298</v>
      </c>
    </row>
    <row r="25" spans="1:87">
      <c r="A25" s="14">
        <v>23</v>
      </c>
      <c r="B25" s="24">
        <v>103199</v>
      </c>
      <c r="C25" s="14" t="s">
        <v>148</v>
      </c>
      <c r="D25" s="14" t="s">
        <v>137</v>
      </c>
      <c r="E25" s="14" t="s">
        <v>120</v>
      </c>
      <c r="F25" s="15">
        <v>6</v>
      </c>
      <c r="G25" s="15">
        <v>11</v>
      </c>
      <c r="H25" s="15">
        <f>VLOOKUP(B:B,'[2]SQL Results'!$B$1:$G$65536,6,0)</f>
        <v>4</v>
      </c>
      <c r="I25" s="15">
        <f t="shared" si="0"/>
        <v>-2</v>
      </c>
      <c r="J25" s="15" t="s">
        <v>121</v>
      </c>
      <c r="K25" s="15">
        <f>VLOOKUP(B:B,'[4]SQL Results'!$B$1:$G$65536,6,0)</f>
        <v>2</v>
      </c>
      <c r="L25" s="15">
        <f>K25*1</f>
        <v>2</v>
      </c>
      <c r="M25" s="15">
        <f>I25*0.8</f>
        <v>-1.6</v>
      </c>
      <c r="N25" s="15">
        <v>15</v>
      </c>
      <c r="O25" s="21">
        <v>17</v>
      </c>
      <c r="P25" s="21">
        <f>VLOOKUP(B:B,'[2]SQL Results'!$B$1:$L$65536,11,0)</f>
        <v>43</v>
      </c>
      <c r="Q25" s="21">
        <f t="shared" si="1"/>
        <v>28</v>
      </c>
      <c r="R25" s="21" t="s">
        <v>21</v>
      </c>
      <c r="S25" s="21">
        <f>VLOOKUP(B:B,'[4]SQL Results'!$B$1:$L$65536,11,0)</f>
        <v>32</v>
      </c>
      <c r="T25" s="21">
        <f>S25*2</f>
        <v>64</v>
      </c>
      <c r="U25" s="21"/>
      <c r="V25" s="21">
        <v>29</v>
      </c>
      <c r="W25" s="21">
        <v>32</v>
      </c>
      <c r="X25" s="21">
        <f>VLOOKUP(B:B,'[2]SQL Results'!$B$1:$V$65536,21,0)</f>
        <v>52</v>
      </c>
      <c r="Y25" s="21">
        <f t="shared" si="2"/>
        <v>23</v>
      </c>
      <c r="Z25" s="21" t="s">
        <v>21</v>
      </c>
      <c r="AA25" s="21">
        <f>VLOOKUP(B:B,'[4]SQL Results'!$B$1:$V$65536,21,0)</f>
        <v>47</v>
      </c>
      <c r="AB25" s="21">
        <f>AA25*1.5</f>
        <v>70.5</v>
      </c>
      <c r="AC25" s="21"/>
      <c r="AD25" s="21">
        <v>2</v>
      </c>
      <c r="AE25" s="21">
        <v>3</v>
      </c>
      <c r="AF25" s="21">
        <f>VLOOKUP(B:B,'[2]SQL Results'!$B$1:$Q$65536,16,0)</f>
        <v>6</v>
      </c>
      <c r="AG25" s="21">
        <f t="shared" si="3"/>
        <v>4</v>
      </c>
      <c r="AH25" s="21" t="s">
        <v>21</v>
      </c>
      <c r="AI25" s="21">
        <f>VLOOKUP(B:B,'[4]SQL Results'!$B$1:$Q$65536,16,0)</f>
        <v>5</v>
      </c>
      <c r="AJ25" s="21">
        <f>AI25*2</f>
        <v>10</v>
      </c>
      <c r="AK25" s="21"/>
      <c r="AL25" s="21">
        <v>1</v>
      </c>
      <c r="AM25" s="21">
        <v>2</v>
      </c>
      <c r="AN25" s="21">
        <v>0</v>
      </c>
      <c r="AO25" s="21">
        <f>AN25-AL25</f>
        <v>-1</v>
      </c>
      <c r="AP25" s="21" t="s">
        <v>121</v>
      </c>
      <c r="AQ25" s="21">
        <v>0</v>
      </c>
      <c r="AR25" s="21">
        <f>AQ25*0.05</f>
        <v>0</v>
      </c>
      <c r="AS25" s="21">
        <f>AO25*3</f>
        <v>-3</v>
      </c>
      <c r="AT25" s="21">
        <v>1</v>
      </c>
      <c r="AU25" s="21">
        <v>3</v>
      </c>
      <c r="AV25" s="21">
        <f>VLOOKUP(B:B,[3]Sheet2!$B$1:$W$65536,22,0)</f>
        <v>6</v>
      </c>
      <c r="AW25" s="21">
        <f t="shared" si="5"/>
        <v>5</v>
      </c>
      <c r="AX25" s="21" t="s">
        <v>21</v>
      </c>
      <c r="AY25" s="21">
        <f>VLOOKUP(B:B,[5]Sheet2!$B$1:$X$65536,23,0)</f>
        <v>1552</v>
      </c>
      <c r="AZ25" s="21">
        <f>AY25*0.1</f>
        <v>155.2</v>
      </c>
      <c r="BA25" s="21"/>
      <c r="BB25" s="15">
        <v>68</v>
      </c>
      <c r="BC25" s="15">
        <v>102</v>
      </c>
      <c r="BD25" s="15">
        <v>0</v>
      </c>
      <c r="BE25" s="15">
        <f>BD25-BB25</f>
        <v>-68</v>
      </c>
      <c r="BF25" s="15" t="s">
        <v>121</v>
      </c>
      <c r="BG25" s="15">
        <v>0</v>
      </c>
      <c r="BH25" s="15">
        <f>BG25*0.05</f>
        <v>0</v>
      </c>
      <c r="BI25" s="15">
        <f>BE25*0.04</f>
        <v>-2.72</v>
      </c>
      <c r="BJ25" s="15">
        <v>84.5</v>
      </c>
      <c r="BK25" s="15">
        <v>169</v>
      </c>
      <c r="BL25" s="15">
        <v>0</v>
      </c>
      <c r="BM25" s="15">
        <f t="shared" si="6"/>
        <v>-84.5</v>
      </c>
      <c r="BN25" s="15" t="s">
        <v>121</v>
      </c>
      <c r="BO25" s="15">
        <v>0</v>
      </c>
      <c r="BP25" s="15">
        <f>BO25*0.05</f>
        <v>0</v>
      </c>
      <c r="BQ25" s="15">
        <f>BM25*0.02</f>
        <v>-1.69</v>
      </c>
      <c r="BR25" s="15">
        <v>689</v>
      </c>
      <c r="BS25" s="17">
        <v>861</v>
      </c>
      <c r="BT25" s="15">
        <f>VLOOKUP(B:B,'[2]SQL Results'!$B$1:$AJ$65536,35,0)</f>
        <v>379</v>
      </c>
      <c r="BU25" s="15">
        <f>BT25-BR25</f>
        <v>-310</v>
      </c>
      <c r="BV25" s="15" t="s">
        <v>121</v>
      </c>
      <c r="BW25" s="15">
        <f>VLOOKUP(B:B,'[4]SQL Results'!$B$1:$AJ$65536,35,0)</f>
        <v>167.5</v>
      </c>
      <c r="BX25" s="15">
        <f>BW25*0.05</f>
        <v>8.375</v>
      </c>
      <c r="BY25" s="15">
        <f>BU25*0.02</f>
        <v>-6.2</v>
      </c>
      <c r="BZ25" s="22">
        <v>380</v>
      </c>
      <c r="CA25" s="22">
        <v>532</v>
      </c>
      <c r="CB25" s="15">
        <f>VLOOKUP(B:B,'[2]SQL Results'!$B$1:$AT$65536,45,0)</f>
        <v>882.03</v>
      </c>
      <c r="CC25" s="15">
        <f t="shared" si="7"/>
        <v>502.03</v>
      </c>
      <c r="CD25" s="52" t="s">
        <v>21</v>
      </c>
      <c r="CE25" s="15">
        <f>VLOOKUP(B:B,'[4]SQL Results'!$B$1:$AT$65536,45,0)</f>
        <v>882.03</v>
      </c>
      <c r="CF25" s="52">
        <f>CE25*0.09</f>
        <v>79.3827</v>
      </c>
      <c r="CG25" s="52"/>
      <c r="CH25" s="72">
        <f t="shared" si="8"/>
        <v>389.4577</v>
      </c>
      <c r="CI25" s="72">
        <f t="shared" si="9"/>
        <v>-15.21</v>
      </c>
    </row>
    <row r="26" spans="1:87">
      <c r="A26" s="14">
        <v>24</v>
      </c>
      <c r="B26" s="24">
        <v>102934</v>
      </c>
      <c r="C26" s="14" t="s">
        <v>149</v>
      </c>
      <c r="D26" s="14" t="s">
        <v>119</v>
      </c>
      <c r="E26" s="14" t="s">
        <v>120</v>
      </c>
      <c r="F26" s="15">
        <v>24</v>
      </c>
      <c r="G26" s="15">
        <v>32</v>
      </c>
      <c r="H26" s="15">
        <f>VLOOKUP(B:B,'[2]SQL Results'!$B$1:$G$65536,6,0)</f>
        <v>17</v>
      </c>
      <c r="I26" s="15">
        <f t="shared" si="0"/>
        <v>-7</v>
      </c>
      <c r="J26" s="15" t="s">
        <v>121</v>
      </c>
      <c r="K26" s="15">
        <f>VLOOKUP(B:B,'[4]SQL Results'!$B$1:$G$65536,6,0)</f>
        <v>16</v>
      </c>
      <c r="L26" s="15">
        <f>K26*1</f>
        <v>16</v>
      </c>
      <c r="M26" s="15">
        <f>I26*0.8</f>
        <v>-5.6</v>
      </c>
      <c r="N26" s="15">
        <v>42</v>
      </c>
      <c r="O26" s="21">
        <v>49</v>
      </c>
      <c r="P26" s="21">
        <f>VLOOKUP(B:B,'[2]SQL Results'!$B$1:$L$65536,11,0)</f>
        <v>63</v>
      </c>
      <c r="Q26" s="21">
        <f t="shared" si="1"/>
        <v>21</v>
      </c>
      <c r="R26" s="21" t="s">
        <v>21</v>
      </c>
      <c r="S26" s="21">
        <f>VLOOKUP(B:B,'[4]SQL Results'!$B$1:$L$65536,11,0)</f>
        <v>56</v>
      </c>
      <c r="T26" s="21">
        <f>S26*2</f>
        <v>112</v>
      </c>
      <c r="U26" s="21"/>
      <c r="V26" s="21">
        <v>30</v>
      </c>
      <c r="W26" s="21">
        <v>33</v>
      </c>
      <c r="X26" s="21">
        <f>VLOOKUP(B:B,'[2]SQL Results'!$B$1:$V$65536,21,0)</f>
        <v>45</v>
      </c>
      <c r="Y26" s="21">
        <f t="shared" si="2"/>
        <v>15</v>
      </c>
      <c r="Z26" s="21" t="s">
        <v>21</v>
      </c>
      <c r="AA26" s="21">
        <f>VLOOKUP(B:B,'[4]SQL Results'!$B$1:$V$65536,21,0)</f>
        <v>41</v>
      </c>
      <c r="AB26" s="21">
        <f>AA26*1.5</f>
        <v>61.5</v>
      </c>
      <c r="AC26" s="21"/>
      <c r="AD26" s="21">
        <v>2</v>
      </c>
      <c r="AE26" s="21">
        <v>3</v>
      </c>
      <c r="AF26" s="21">
        <f>VLOOKUP(B:B,'[2]SQL Results'!$B$1:$Q$65536,16,0)</f>
        <v>5</v>
      </c>
      <c r="AG26" s="21">
        <f t="shared" si="3"/>
        <v>3</v>
      </c>
      <c r="AH26" s="21" t="s">
        <v>21</v>
      </c>
      <c r="AI26" s="21">
        <f>VLOOKUP(B:B,'[4]SQL Results'!$B$1:$Q$65536,16,0)</f>
        <v>5</v>
      </c>
      <c r="AJ26" s="21">
        <f>AI26*2</f>
        <v>10</v>
      </c>
      <c r="AK26" s="21"/>
      <c r="AL26" s="21">
        <v>4</v>
      </c>
      <c r="AM26" s="21">
        <v>6</v>
      </c>
      <c r="AN26" s="21">
        <f>VLOOKUP(B:B,[3]Sheet1!$B$1:$W$65536,22,0)</f>
        <v>7</v>
      </c>
      <c r="AO26" s="21">
        <f>AN26-AL26</f>
        <v>3</v>
      </c>
      <c r="AP26" s="21" t="s">
        <v>21</v>
      </c>
      <c r="AQ26" s="21">
        <f>VLOOKUP(B:B,[5]Sheet1!$B$1:$X$65536,23,0)</f>
        <v>1386.01</v>
      </c>
      <c r="AR26" s="21">
        <f>AQ26*0.1</f>
        <v>138.601</v>
      </c>
      <c r="AS26" s="21"/>
      <c r="AT26" s="21">
        <v>18</v>
      </c>
      <c r="AU26" s="21">
        <v>23</v>
      </c>
      <c r="AV26" s="21">
        <f>VLOOKUP(B:B,[3]Sheet2!$B$1:$W$65536,22,0)</f>
        <v>12</v>
      </c>
      <c r="AW26" s="21">
        <f t="shared" si="5"/>
        <v>-6</v>
      </c>
      <c r="AX26" s="21" t="s">
        <v>121</v>
      </c>
      <c r="AY26" s="21">
        <f>VLOOKUP(B:B,[5]Sheet2!$B$1:$X$65536,23,0)</f>
        <v>3259.16</v>
      </c>
      <c r="AZ26" s="21">
        <f>AY26*0.05</f>
        <v>162.958</v>
      </c>
      <c r="BA26" s="21">
        <f>AW26*8</f>
        <v>-48</v>
      </c>
      <c r="BB26" s="17">
        <v>300</v>
      </c>
      <c r="BC26" s="15">
        <v>450</v>
      </c>
      <c r="BD26" s="15">
        <v>0</v>
      </c>
      <c r="BE26" s="15">
        <f>BD26-BB26</f>
        <v>-300</v>
      </c>
      <c r="BF26" s="15" t="s">
        <v>121</v>
      </c>
      <c r="BG26" s="15">
        <v>0</v>
      </c>
      <c r="BH26" s="15">
        <f>BG26*0.05</f>
        <v>0</v>
      </c>
      <c r="BI26" s="15">
        <f>BE26*0.04</f>
        <v>-12</v>
      </c>
      <c r="BJ26" s="15">
        <v>168</v>
      </c>
      <c r="BK26" s="15">
        <v>252</v>
      </c>
      <c r="BL26" s="15">
        <f>VLOOKUP(B:B,'[2]SQL Results'!$B$1:$AE$65536,30,0)</f>
        <v>350.01</v>
      </c>
      <c r="BM26" s="15">
        <f t="shared" si="6"/>
        <v>182.01</v>
      </c>
      <c r="BN26" s="15" t="s">
        <v>21</v>
      </c>
      <c r="BO26" s="15">
        <f>VLOOKUP(B:B,'[4]SQL Results'!$B$1:$AE$65536,30,0)</f>
        <v>350.01</v>
      </c>
      <c r="BP26" s="15">
        <f>BO26*0.09</f>
        <v>31.5009</v>
      </c>
      <c r="BQ26" s="15"/>
      <c r="BR26" s="15">
        <v>830</v>
      </c>
      <c r="BS26" s="15">
        <v>980</v>
      </c>
      <c r="BT26" s="15">
        <f>VLOOKUP(B:B,'[2]SQL Results'!$B$1:$AJ$65536,35,0)</f>
        <v>683.53</v>
      </c>
      <c r="BU26" s="15">
        <f>BT26-BR26</f>
        <v>-146.47</v>
      </c>
      <c r="BV26" s="15" t="s">
        <v>121</v>
      </c>
      <c r="BW26" s="15">
        <f>VLOOKUP(B:B,'[4]SQL Results'!$B$1:$AJ$65536,35,0)</f>
        <v>467.53</v>
      </c>
      <c r="BX26" s="15"/>
      <c r="BY26" s="15"/>
      <c r="BZ26" s="22">
        <v>1826</v>
      </c>
      <c r="CA26" s="22">
        <v>2282.5</v>
      </c>
      <c r="CB26" s="15">
        <f>VLOOKUP(B:B,'[2]SQL Results'!$B$1:$AT$65536,45,0)</f>
        <v>1740</v>
      </c>
      <c r="CC26" s="15">
        <f t="shared" si="7"/>
        <v>-86</v>
      </c>
      <c r="CD26" s="52" t="s">
        <v>121</v>
      </c>
      <c r="CE26" s="15">
        <f>VLOOKUP(B:B,'[4]SQL Results'!$B$1:$AT$65536,45,0)</f>
        <v>1635</v>
      </c>
      <c r="CF26" s="52">
        <f>CE26*0.05</f>
        <v>81.75</v>
      </c>
      <c r="CG26" s="52">
        <f>CC26*0.02</f>
        <v>-1.72</v>
      </c>
      <c r="CH26" s="72">
        <f t="shared" si="8"/>
        <v>614.3099</v>
      </c>
      <c r="CI26" s="72">
        <f t="shared" si="9"/>
        <v>-67.32</v>
      </c>
    </row>
    <row r="27" s="61" customFormat="1" spans="1:87">
      <c r="A27" s="10"/>
      <c r="B27" s="25"/>
      <c r="C27" s="10" t="s">
        <v>150</v>
      </c>
      <c r="D27" s="10"/>
      <c r="E27" s="10"/>
      <c r="F27" s="66">
        <f>SUM(F6:F26)</f>
        <v>340</v>
      </c>
      <c r="G27" s="66">
        <f t="shared" ref="G27:AL27" si="14">SUM(G6:G26)</f>
        <v>459</v>
      </c>
      <c r="H27" s="66">
        <f t="shared" si="14"/>
        <v>277</v>
      </c>
      <c r="I27" s="66">
        <f t="shared" si="14"/>
        <v>-63</v>
      </c>
      <c r="J27" s="66">
        <f t="shared" si="14"/>
        <v>0</v>
      </c>
      <c r="K27" s="66">
        <f t="shared" si="14"/>
        <v>242</v>
      </c>
      <c r="L27" s="66">
        <f t="shared" si="14"/>
        <v>569.5</v>
      </c>
      <c r="M27" s="66">
        <f t="shared" si="14"/>
        <v>-96.8</v>
      </c>
      <c r="N27" s="66">
        <f t="shared" si="14"/>
        <v>531</v>
      </c>
      <c r="O27" s="66">
        <f t="shared" si="14"/>
        <v>608</v>
      </c>
      <c r="P27" s="66">
        <f t="shared" si="14"/>
        <v>773</v>
      </c>
      <c r="Q27" s="66">
        <f t="shared" si="14"/>
        <v>242</v>
      </c>
      <c r="R27" s="66">
        <f t="shared" si="14"/>
        <v>0</v>
      </c>
      <c r="S27" s="66">
        <f t="shared" si="14"/>
        <v>697</v>
      </c>
      <c r="T27" s="66">
        <f t="shared" si="14"/>
        <v>1254.6</v>
      </c>
      <c r="U27" s="66">
        <f t="shared" si="14"/>
        <v>-21</v>
      </c>
      <c r="V27" s="66">
        <f t="shared" si="14"/>
        <v>929</v>
      </c>
      <c r="W27" s="66">
        <f t="shared" si="14"/>
        <v>1050</v>
      </c>
      <c r="X27" s="66">
        <f t="shared" si="14"/>
        <v>829</v>
      </c>
      <c r="Y27" s="66">
        <f t="shared" si="14"/>
        <v>-100</v>
      </c>
      <c r="Z27" s="66">
        <f t="shared" si="14"/>
        <v>0</v>
      </c>
      <c r="AA27" s="66">
        <f t="shared" si="14"/>
        <v>731.5</v>
      </c>
      <c r="AB27" s="66">
        <f t="shared" si="14"/>
        <v>820.25</v>
      </c>
      <c r="AC27" s="66">
        <f t="shared" si="14"/>
        <v>-85.6</v>
      </c>
      <c r="AD27" s="66">
        <f t="shared" si="14"/>
        <v>61</v>
      </c>
      <c r="AE27" s="66">
        <f t="shared" si="14"/>
        <v>85</v>
      </c>
      <c r="AF27" s="66">
        <f t="shared" si="14"/>
        <v>116</v>
      </c>
      <c r="AG27" s="66">
        <f t="shared" si="14"/>
        <v>55</v>
      </c>
      <c r="AH27" s="66">
        <f t="shared" si="14"/>
        <v>0</v>
      </c>
      <c r="AI27" s="66">
        <f t="shared" si="14"/>
        <v>112</v>
      </c>
      <c r="AJ27" s="66">
        <f t="shared" si="14"/>
        <v>195.8</v>
      </c>
      <c r="AK27" s="66">
        <f t="shared" si="14"/>
        <v>-4</v>
      </c>
      <c r="AL27" s="66">
        <f t="shared" si="14"/>
        <v>33</v>
      </c>
      <c r="AM27" s="66">
        <f t="shared" ref="AM27:BR27" si="15">SUM(AM6:AM26)</f>
        <v>56</v>
      </c>
      <c r="AN27" s="66">
        <f t="shared" si="15"/>
        <v>49</v>
      </c>
      <c r="AO27" s="66">
        <f t="shared" si="15"/>
        <v>16</v>
      </c>
      <c r="AP27" s="66">
        <f t="shared" si="15"/>
        <v>0</v>
      </c>
      <c r="AQ27" s="66">
        <f t="shared" si="15"/>
        <v>7166.1</v>
      </c>
      <c r="AR27" s="66">
        <f t="shared" si="15"/>
        <v>694.8298</v>
      </c>
      <c r="AS27" s="66">
        <f t="shared" si="15"/>
        <v>-30</v>
      </c>
      <c r="AT27" s="66">
        <f t="shared" si="15"/>
        <v>144</v>
      </c>
      <c r="AU27" s="66">
        <f t="shared" si="15"/>
        <v>212</v>
      </c>
      <c r="AV27" s="66">
        <f t="shared" si="15"/>
        <v>192</v>
      </c>
      <c r="AW27" s="66">
        <f t="shared" si="15"/>
        <v>48</v>
      </c>
      <c r="AX27" s="66">
        <f t="shared" si="15"/>
        <v>0</v>
      </c>
      <c r="AY27" s="66">
        <f t="shared" si="15"/>
        <v>48915.24</v>
      </c>
      <c r="AZ27" s="66">
        <f t="shared" si="15"/>
        <v>4200.6617</v>
      </c>
      <c r="BA27" s="66">
        <f t="shared" si="15"/>
        <v>-248</v>
      </c>
      <c r="BB27" s="66">
        <f t="shared" si="15"/>
        <v>6933.15</v>
      </c>
      <c r="BC27" s="66">
        <f t="shared" si="15"/>
        <v>9881.12</v>
      </c>
      <c r="BD27" s="66">
        <f t="shared" si="15"/>
        <v>7870.55</v>
      </c>
      <c r="BE27" s="66">
        <f t="shared" si="15"/>
        <v>183.37</v>
      </c>
      <c r="BF27" s="66">
        <f t="shared" si="15"/>
        <v>0</v>
      </c>
      <c r="BG27" s="66">
        <f t="shared" si="15"/>
        <v>7642.85</v>
      </c>
      <c r="BH27" s="66">
        <f t="shared" si="15"/>
        <v>554.9977</v>
      </c>
      <c r="BI27" s="66">
        <f t="shared" si="15"/>
        <v>-70.384</v>
      </c>
      <c r="BJ27" s="66">
        <f t="shared" si="15"/>
        <v>6631.21</v>
      </c>
      <c r="BK27" s="66">
        <f t="shared" si="15"/>
        <v>9088.7</v>
      </c>
      <c r="BL27" s="66">
        <f t="shared" si="15"/>
        <v>10785.21</v>
      </c>
      <c r="BM27" s="66">
        <f t="shared" si="15"/>
        <v>4154</v>
      </c>
      <c r="BN27" s="66">
        <f t="shared" si="15"/>
        <v>0</v>
      </c>
      <c r="BO27" s="66">
        <f t="shared" si="15"/>
        <v>11609.46</v>
      </c>
      <c r="BP27" s="66">
        <f t="shared" si="15"/>
        <v>968.32</v>
      </c>
      <c r="BQ27" s="66">
        <f t="shared" si="15"/>
        <v>-22.7398</v>
      </c>
      <c r="BR27" s="66">
        <f t="shared" si="15"/>
        <v>15950.63</v>
      </c>
      <c r="BS27" s="66">
        <f>SUM(BS6:BS26)</f>
        <v>19312</v>
      </c>
      <c r="BT27" s="66">
        <f>SUM(BT6:BT26)</f>
        <v>12242.36</v>
      </c>
      <c r="BU27" s="66">
        <f>SUM(BU6:BU26)</f>
        <v>-4167.27</v>
      </c>
      <c r="BV27" s="66">
        <f>SUM(BV6:BV26)</f>
        <v>0</v>
      </c>
      <c r="BW27" s="66">
        <f>SUM(BW6:BW26)</f>
        <v>11756.76</v>
      </c>
      <c r="BX27" s="66">
        <f>SUM(BX6:BX26)</f>
        <v>230.078</v>
      </c>
      <c r="BY27" s="66">
        <f>SUM(BY6:BY26)</f>
        <v>-40.3868</v>
      </c>
      <c r="BZ27" s="66">
        <f>SUM(BZ6:BZ26)</f>
        <v>29596.92</v>
      </c>
      <c r="CA27" s="66">
        <f>SUM(CA6:CA26)</f>
        <v>37840.79</v>
      </c>
      <c r="CB27" s="66">
        <f>SUM(CB6:CB26)</f>
        <v>30393.57</v>
      </c>
      <c r="CC27" s="66">
        <f>SUM(CC6:CC26)</f>
        <v>796.65</v>
      </c>
      <c r="CD27" s="66">
        <f>SUM(CD6:CD26)</f>
        <v>0</v>
      </c>
      <c r="CE27" s="66">
        <f>SUM(CE6:CE26)</f>
        <v>27576.83</v>
      </c>
      <c r="CF27" s="66">
        <f>SUM(CF6:CF26)</f>
        <v>1832.9087</v>
      </c>
      <c r="CG27" s="66">
        <f>SUM(CG6:CG26)</f>
        <v>-106.7248</v>
      </c>
      <c r="CH27" s="66">
        <f>SUM(CH6:CH26)</f>
        <v>11321.9459</v>
      </c>
      <c r="CI27" s="66">
        <f>SUM(CI6:CI26)</f>
        <v>-725.6354</v>
      </c>
    </row>
    <row r="28" spans="1:87">
      <c r="A28" s="14">
        <v>25</v>
      </c>
      <c r="B28" s="14">
        <v>307</v>
      </c>
      <c r="C28" s="14" t="s">
        <v>151</v>
      </c>
      <c r="D28" s="14" t="s">
        <v>152</v>
      </c>
      <c r="E28" s="14" t="s">
        <v>153</v>
      </c>
      <c r="F28" s="15">
        <v>151</v>
      </c>
      <c r="G28" s="15">
        <v>166</v>
      </c>
      <c r="H28" s="15">
        <f>VLOOKUP(B:B,'[2]SQL Results'!$B$1:$G$65536,6,0)</f>
        <v>152</v>
      </c>
      <c r="I28" s="15">
        <f>H28-F28</f>
        <v>1</v>
      </c>
      <c r="J28" s="15" t="s">
        <v>20</v>
      </c>
      <c r="K28" s="15">
        <f>VLOOKUP(B:B,'[4]SQL Results'!$B$1:$G$65536,6,0)</f>
        <v>149</v>
      </c>
      <c r="L28" s="15">
        <f>K28*2.5</f>
        <v>372.5</v>
      </c>
      <c r="M28" s="15"/>
      <c r="N28" s="15">
        <v>210</v>
      </c>
      <c r="O28" s="21">
        <v>216</v>
      </c>
      <c r="P28" s="21">
        <f>VLOOKUP(B:B,'[2]SQL Results'!$B$1:$L$65536,11,0)</f>
        <v>259</v>
      </c>
      <c r="Q28" s="21">
        <f>P28-N28</f>
        <v>49</v>
      </c>
      <c r="R28" s="21" t="s">
        <v>21</v>
      </c>
      <c r="S28" s="21">
        <f>VLOOKUP(B:B,'[4]SQL Results'!$B$1:$L$65536,11,0)</f>
        <v>249</v>
      </c>
      <c r="T28" s="21">
        <f>S28*2</f>
        <v>498</v>
      </c>
      <c r="U28" s="21"/>
      <c r="V28" s="21">
        <v>227</v>
      </c>
      <c r="W28" s="21">
        <v>241</v>
      </c>
      <c r="X28" s="21">
        <f>VLOOKUP(B:B,'[2]SQL Results'!$B$1:$V$65536,21,0)</f>
        <v>191</v>
      </c>
      <c r="Y28" s="21">
        <f>X28-V28</f>
        <v>-36</v>
      </c>
      <c r="Z28" s="21" t="s">
        <v>121</v>
      </c>
      <c r="AA28" s="21">
        <f>VLOOKUP(B:B,'[4]SQL Results'!$B$1:$V$65536,21,0)</f>
        <v>166</v>
      </c>
      <c r="AB28" s="21">
        <f>AA28*0.8</f>
        <v>132.8</v>
      </c>
      <c r="AC28" s="21">
        <f>Y28*0.4</f>
        <v>-14.4</v>
      </c>
      <c r="AD28" s="21">
        <v>21</v>
      </c>
      <c r="AE28" s="21">
        <v>27</v>
      </c>
      <c r="AF28" s="21">
        <f>VLOOKUP(B:B,'[2]SQL Results'!$B$1:$Q$65536,16,0)</f>
        <v>28</v>
      </c>
      <c r="AG28" s="21">
        <f>AF28-AD28</f>
        <v>7</v>
      </c>
      <c r="AH28" s="21" t="s">
        <v>21</v>
      </c>
      <c r="AI28" s="21">
        <f>VLOOKUP(B:B,'[4]SQL Results'!$B$1:$Q$65536,16,0)</f>
        <v>26</v>
      </c>
      <c r="AJ28" s="21">
        <f>AI28*2</f>
        <v>52</v>
      </c>
      <c r="AK28" s="21"/>
      <c r="AL28" s="21">
        <v>6</v>
      </c>
      <c r="AM28" s="21">
        <v>9</v>
      </c>
      <c r="AN28" s="21">
        <f>VLOOKUP(B:B,[3]Sheet1!$B$1:$W$65536,22,0)</f>
        <v>3</v>
      </c>
      <c r="AO28" s="21">
        <f>AN28-AL28</f>
        <v>-3</v>
      </c>
      <c r="AP28" s="21" t="s">
        <v>121</v>
      </c>
      <c r="AQ28" s="21">
        <f>VLOOKUP(B:B,[5]Sheet1!$B$1:$X$65536,23,0)</f>
        <v>396.01</v>
      </c>
      <c r="AR28" s="21">
        <f>AQ28*0.05</f>
        <v>19.8005</v>
      </c>
      <c r="AS28" s="21">
        <f>AO28*3</f>
        <v>-9</v>
      </c>
      <c r="AT28" s="21">
        <v>105</v>
      </c>
      <c r="AU28" s="21">
        <v>116</v>
      </c>
      <c r="AV28" s="21">
        <f>VLOOKUP(B:B,[3]Sheet2!$B$1:$W$65536,22,0)</f>
        <v>154</v>
      </c>
      <c r="AW28" s="21">
        <f>AV28-AT28</f>
        <v>49</v>
      </c>
      <c r="AX28" s="21" t="s">
        <v>21</v>
      </c>
      <c r="AY28" s="21">
        <f>VLOOKUP(B:B,[5]Sheet2!$B$1:$X$65536,23,0)</f>
        <v>37810.6</v>
      </c>
      <c r="AZ28" s="21">
        <f>AY28*0.1</f>
        <v>3781.06</v>
      </c>
      <c r="BA28" s="21"/>
      <c r="BB28" s="15">
        <v>1920.6</v>
      </c>
      <c r="BC28" s="15">
        <v>2304.72</v>
      </c>
      <c r="BD28" s="15">
        <f>VLOOKUP(B:B,'[2]SQL Results'!$B$1:$AO$65536,40,0)</f>
        <v>6230.9</v>
      </c>
      <c r="BE28" s="15">
        <f>BD28-BC28</f>
        <v>3926.18</v>
      </c>
      <c r="BF28" s="15" t="s">
        <v>21</v>
      </c>
      <c r="BG28" s="15">
        <f>VLOOKUP(B:B,'[4]SQL Results'!$B$1:$AO$65536,40,0)</f>
        <v>5042.9</v>
      </c>
      <c r="BH28" s="15">
        <f>BG28*0.08</f>
        <v>403.432</v>
      </c>
      <c r="BI28" s="15"/>
      <c r="BJ28" s="15">
        <v>2520.02</v>
      </c>
      <c r="BK28" s="15">
        <v>2646</v>
      </c>
      <c r="BL28" s="15">
        <f>VLOOKUP(B:B,'[2]SQL Results'!$B$1:$AE$65536,30,0)</f>
        <v>3420.08</v>
      </c>
      <c r="BM28" s="15">
        <f>BL28-BJ28</f>
        <v>900.06</v>
      </c>
      <c r="BN28" s="15" t="s">
        <v>21</v>
      </c>
      <c r="BO28" s="15">
        <f>VLOOKUP(B:B,'[4]SQL Results'!$B$1:$AE$65536,30,0)</f>
        <v>4500.11</v>
      </c>
      <c r="BP28" s="15">
        <f>BO28*0.09</f>
        <v>405.0099</v>
      </c>
      <c r="BQ28" s="15"/>
      <c r="BR28" s="15">
        <v>6175.94</v>
      </c>
      <c r="BS28" s="15">
        <v>6794</v>
      </c>
      <c r="BT28" s="15">
        <f>VLOOKUP(B:B,'[2]SQL Results'!$B$1:$AJ$65536,35,0)</f>
        <v>4747.82</v>
      </c>
      <c r="BU28" s="15">
        <f>BT28-BR28</f>
        <v>-1428.12</v>
      </c>
      <c r="BV28" s="15" t="s">
        <v>121</v>
      </c>
      <c r="BW28" s="15">
        <f>VLOOKUP(B:B,'[4]SQL Results'!$B$1:$AJ$65536,35,0)</f>
        <v>4370.32</v>
      </c>
      <c r="BX28" s="15"/>
      <c r="BY28" s="15"/>
      <c r="BZ28" s="22">
        <v>31189.01</v>
      </c>
      <c r="CA28" s="22">
        <v>32748.46</v>
      </c>
      <c r="CB28" s="15">
        <f>VLOOKUP(B:B,'[2]SQL Results'!$B$1:$AT$65536,45,0)</f>
        <v>24595.27</v>
      </c>
      <c r="CC28" s="15">
        <f>CB28-BZ28</f>
        <v>-6593.74</v>
      </c>
      <c r="CD28" s="52" t="s">
        <v>121</v>
      </c>
      <c r="CE28" s="15">
        <f>VLOOKUP(B:B,'[4]SQL Results'!$B$1:$AT$65536,45,0)</f>
        <v>20678.27</v>
      </c>
      <c r="CF28" s="52">
        <f>CE28*0.05</f>
        <v>1033.9135</v>
      </c>
      <c r="CG28" s="52">
        <f>CC28*0.02</f>
        <v>-131.8748</v>
      </c>
      <c r="CH28" s="72">
        <f t="shared" si="8"/>
        <v>6698.5159</v>
      </c>
      <c r="CI28" s="72">
        <f t="shared" si="9"/>
        <v>-155.2748</v>
      </c>
    </row>
    <row r="29" s="61" customFormat="1" spans="1:87">
      <c r="A29" s="10"/>
      <c r="B29" s="10"/>
      <c r="C29" s="10" t="s">
        <v>150</v>
      </c>
      <c r="D29" s="10"/>
      <c r="E29" s="10"/>
      <c r="F29" s="66">
        <f>SUM(F28:F28)</f>
        <v>151</v>
      </c>
      <c r="G29" s="66">
        <f t="shared" ref="G29:AL29" si="16">SUM(G28:G28)</f>
        <v>166</v>
      </c>
      <c r="H29" s="66">
        <f t="shared" si="16"/>
        <v>152</v>
      </c>
      <c r="I29" s="66">
        <f t="shared" si="16"/>
        <v>1</v>
      </c>
      <c r="J29" s="66">
        <f t="shared" si="16"/>
        <v>0</v>
      </c>
      <c r="K29" s="66">
        <f t="shared" si="16"/>
        <v>149</v>
      </c>
      <c r="L29" s="66">
        <f t="shared" si="16"/>
        <v>372.5</v>
      </c>
      <c r="M29" s="66">
        <f t="shared" si="16"/>
        <v>0</v>
      </c>
      <c r="N29" s="66">
        <f t="shared" si="16"/>
        <v>210</v>
      </c>
      <c r="O29" s="66">
        <f t="shared" si="16"/>
        <v>216</v>
      </c>
      <c r="P29" s="66">
        <f t="shared" si="16"/>
        <v>259</v>
      </c>
      <c r="Q29" s="66">
        <f t="shared" si="16"/>
        <v>49</v>
      </c>
      <c r="R29" s="66">
        <f t="shared" si="16"/>
        <v>0</v>
      </c>
      <c r="S29" s="66">
        <f t="shared" si="16"/>
        <v>249</v>
      </c>
      <c r="T29" s="66">
        <f t="shared" si="16"/>
        <v>498</v>
      </c>
      <c r="U29" s="66">
        <f t="shared" si="16"/>
        <v>0</v>
      </c>
      <c r="V29" s="66">
        <f t="shared" si="16"/>
        <v>227</v>
      </c>
      <c r="W29" s="66">
        <f t="shared" si="16"/>
        <v>241</v>
      </c>
      <c r="X29" s="66">
        <f t="shared" si="16"/>
        <v>191</v>
      </c>
      <c r="Y29" s="66">
        <f t="shared" si="16"/>
        <v>-36</v>
      </c>
      <c r="Z29" s="66">
        <f t="shared" si="16"/>
        <v>0</v>
      </c>
      <c r="AA29" s="66">
        <f t="shared" si="16"/>
        <v>166</v>
      </c>
      <c r="AB29" s="66">
        <f t="shared" si="16"/>
        <v>132.8</v>
      </c>
      <c r="AC29" s="66">
        <f t="shared" si="16"/>
        <v>-14.4</v>
      </c>
      <c r="AD29" s="66">
        <f t="shared" si="16"/>
        <v>21</v>
      </c>
      <c r="AE29" s="66">
        <f t="shared" si="16"/>
        <v>27</v>
      </c>
      <c r="AF29" s="66">
        <f t="shared" si="16"/>
        <v>28</v>
      </c>
      <c r="AG29" s="66">
        <f t="shared" si="16"/>
        <v>7</v>
      </c>
      <c r="AH29" s="66">
        <f t="shared" si="16"/>
        <v>0</v>
      </c>
      <c r="AI29" s="66">
        <f t="shared" si="16"/>
        <v>26</v>
      </c>
      <c r="AJ29" s="66">
        <f t="shared" si="16"/>
        <v>52</v>
      </c>
      <c r="AK29" s="66">
        <f t="shared" si="16"/>
        <v>0</v>
      </c>
      <c r="AL29" s="66">
        <f t="shared" si="16"/>
        <v>6</v>
      </c>
      <c r="AM29" s="66">
        <f t="shared" ref="AM29:BR29" si="17">SUM(AM28:AM28)</f>
        <v>9</v>
      </c>
      <c r="AN29" s="66">
        <f t="shared" si="17"/>
        <v>3</v>
      </c>
      <c r="AO29" s="66">
        <f t="shared" si="17"/>
        <v>-3</v>
      </c>
      <c r="AP29" s="66">
        <f t="shared" si="17"/>
        <v>0</v>
      </c>
      <c r="AQ29" s="66">
        <f t="shared" si="17"/>
        <v>396.01</v>
      </c>
      <c r="AR29" s="66">
        <f t="shared" si="17"/>
        <v>19.8005</v>
      </c>
      <c r="AS29" s="66">
        <f t="shared" si="17"/>
        <v>-9</v>
      </c>
      <c r="AT29" s="66">
        <f t="shared" si="17"/>
        <v>105</v>
      </c>
      <c r="AU29" s="66">
        <f t="shared" si="17"/>
        <v>116</v>
      </c>
      <c r="AV29" s="66">
        <f t="shared" si="17"/>
        <v>154</v>
      </c>
      <c r="AW29" s="66">
        <f t="shared" si="17"/>
        <v>49</v>
      </c>
      <c r="AX29" s="66">
        <f t="shared" si="17"/>
        <v>0</v>
      </c>
      <c r="AY29" s="66">
        <f t="shared" si="17"/>
        <v>37810.6</v>
      </c>
      <c r="AZ29" s="66">
        <f t="shared" si="17"/>
        <v>3781.06</v>
      </c>
      <c r="BA29" s="66">
        <f t="shared" si="17"/>
        <v>0</v>
      </c>
      <c r="BB29" s="66">
        <f t="shared" si="17"/>
        <v>1920.6</v>
      </c>
      <c r="BC29" s="66">
        <f t="shared" si="17"/>
        <v>2304.72</v>
      </c>
      <c r="BD29" s="66">
        <f t="shared" si="17"/>
        <v>6230.9</v>
      </c>
      <c r="BE29" s="66">
        <f t="shared" si="17"/>
        <v>3926.18</v>
      </c>
      <c r="BF29" s="66">
        <f t="shared" si="17"/>
        <v>0</v>
      </c>
      <c r="BG29" s="66">
        <f t="shared" si="17"/>
        <v>5042.9</v>
      </c>
      <c r="BH29" s="66">
        <f t="shared" si="17"/>
        <v>403.432</v>
      </c>
      <c r="BI29" s="66">
        <f t="shared" si="17"/>
        <v>0</v>
      </c>
      <c r="BJ29" s="66">
        <f t="shared" si="17"/>
        <v>2520.02</v>
      </c>
      <c r="BK29" s="66">
        <f t="shared" si="17"/>
        <v>2646</v>
      </c>
      <c r="BL29" s="66">
        <f t="shared" si="17"/>
        <v>3420.08</v>
      </c>
      <c r="BM29" s="66">
        <f t="shared" si="17"/>
        <v>900.06</v>
      </c>
      <c r="BN29" s="66">
        <f t="shared" si="17"/>
        <v>0</v>
      </c>
      <c r="BO29" s="66">
        <f t="shared" si="17"/>
        <v>4500.11</v>
      </c>
      <c r="BP29" s="66">
        <f t="shared" si="17"/>
        <v>405.0099</v>
      </c>
      <c r="BQ29" s="66">
        <f t="shared" si="17"/>
        <v>0</v>
      </c>
      <c r="BR29" s="66">
        <f t="shared" si="17"/>
        <v>6175.94</v>
      </c>
      <c r="BS29" s="66">
        <f>SUM(BS28:BS28)</f>
        <v>6794</v>
      </c>
      <c r="BT29" s="66">
        <f>SUM(BT28:BT28)</f>
        <v>4747.82</v>
      </c>
      <c r="BU29" s="66">
        <f>SUM(BU28:BU28)</f>
        <v>-1428.12</v>
      </c>
      <c r="BV29" s="66">
        <f>SUM(BV28:BV28)</f>
        <v>0</v>
      </c>
      <c r="BW29" s="66">
        <f>SUM(BW28:BW28)</f>
        <v>4370.32</v>
      </c>
      <c r="BX29" s="66">
        <f>SUM(BX28:BX28)</f>
        <v>0</v>
      </c>
      <c r="BY29" s="66">
        <f>SUM(BY28:BY28)</f>
        <v>0</v>
      </c>
      <c r="BZ29" s="66">
        <f>SUM(BZ28:BZ28)</f>
        <v>31189.01</v>
      </c>
      <c r="CA29" s="66">
        <f>SUM(CA28:CA28)</f>
        <v>32748.46</v>
      </c>
      <c r="CB29" s="66">
        <f>SUM(CB28:CB28)</f>
        <v>24595.27</v>
      </c>
      <c r="CC29" s="66">
        <f>SUM(CC28:CC28)</f>
        <v>-6593.74</v>
      </c>
      <c r="CD29" s="66">
        <f>SUM(CD28:CD28)</f>
        <v>0</v>
      </c>
      <c r="CE29" s="66">
        <f>SUM(CE28:CE28)</f>
        <v>20678.27</v>
      </c>
      <c r="CF29" s="66">
        <f>SUM(CF28:CF28)</f>
        <v>1033.9135</v>
      </c>
      <c r="CG29" s="66">
        <f>SUM(CG28:CG28)</f>
        <v>-131.8748</v>
      </c>
      <c r="CH29" s="66">
        <f>SUM(CH28:CH28)</f>
        <v>6698.5159</v>
      </c>
      <c r="CI29" s="66">
        <f>SUM(CI28:CI28)</f>
        <v>-155.2748</v>
      </c>
    </row>
    <row r="30" spans="1:87">
      <c r="A30" s="14">
        <v>26</v>
      </c>
      <c r="B30" s="14">
        <v>712</v>
      </c>
      <c r="C30" s="14" t="s">
        <v>154</v>
      </c>
      <c r="D30" s="14" t="s">
        <v>119</v>
      </c>
      <c r="E30" s="14" t="s">
        <v>155</v>
      </c>
      <c r="F30" s="15">
        <v>27</v>
      </c>
      <c r="G30" s="15">
        <v>35</v>
      </c>
      <c r="H30" s="15">
        <f>VLOOKUP(B:B,'[2]SQL Results'!$B$1:$G$65536,6,0)</f>
        <v>16</v>
      </c>
      <c r="I30" s="15">
        <f>H30-F30</f>
        <v>-11</v>
      </c>
      <c r="J30" s="15" t="s">
        <v>121</v>
      </c>
      <c r="K30" s="15">
        <f>VLOOKUP(B:B,'[4]SQL Results'!$B$1:$G$65536,6,0)</f>
        <v>17</v>
      </c>
      <c r="L30" s="15">
        <f t="shared" ref="L30:L38" si="18">K30*1</f>
        <v>17</v>
      </c>
      <c r="M30" s="15">
        <f t="shared" ref="M30:M38" si="19">I30*0.8</f>
        <v>-8.8</v>
      </c>
      <c r="N30" s="15">
        <v>109</v>
      </c>
      <c r="O30" s="21">
        <v>116</v>
      </c>
      <c r="P30" s="21">
        <f>VLOOKUP(B:B,'[2]SQL Results'!$B$1:$L$65536,11,0)</f>
        <v>113</v>
      </c>
      <c r="Q30" s="21">
        <f>P30-N30</f>
        <v>4</v>
      </c>
      <c r="R30" s="21" t="s">
        <v>20</v>
      </c>
      <c r="S30" s="21">
        <f>VLOOKUP(B:B,'[4]SQL Results'!$B$1:$L$65536,11,0)</f>
        <v>105</v>
      </c>
      <c r="T30" s="21">
        <f>S30*1</f>
        <v>105</v>
      </c>
      <c r="U30" s="21"/>
      <c r="V30" s="21">
        <v>79</v>
      </c>
      <c r="W30" s="21">
        <v>90</v>
      </c>
      <c r="X30" s="21">
        <f>VLOOKUP(B:B,'[2]SQL Results'!$B$1:$V$65536,21,0)</f>
        <v>64</v>
      </c>
      <c r="Y30" s="21">
        <f>X30-V30</f>
        <v>-15</v>
      </c>
      <c r="Z30" s="21" t="s">
        <v>121</v>
      </c>
      <c r="AA30" s="21">
        <f>VLOOKUP(B:B,'[4]SQL Results'!$B$1:$V$65536,21,0)</f>
        <v>61</v>
      </c>
      <c r="AB30" s="21">
        <f>AA30*0.8</f>
        <v>48.8</v>
      </c>
      <c r="AC30" s="21">
        <f>Y30*0.4</f>
        <v>-6</v>
      </c>
      <c r="AD30" s="21">
        <v>19</v>
      </c>
      <c r="AE30" s="21">
        <v>23</v>
      </c>
      <c r="AF30" s="21">
        <f>VLOOKUP(B:B,'[2]SQL Results'!$B$1:$Q$65536,16,0)</f>
        <v>50</v>
      </c>
      <c r="AG30" s="21">
        <f>AF30-AD30</f>
        <v>31</v>
      </c>
      <c r="AH30" s="21" t="s">
        <v>21</v>
      </c>
      <c r="AI30" s="21">
        <f>VLOOKUP(B:B,'[4]SQL Results'!$B$1:$Q$65536,16,0)</f>
        <v>44</v>
      </c>
      <c r="AJ30" s="21">
        <f>AI30*2</f>
        <v>88</v>
      </c>
      <c r="AK30" s="21"/>
      <c r="AL30" s="21">
        <v>1</v>
      </c>
      <c r="AM30" s="21">
        <v>2</v>
      </c>
      <c r="AN30" s="21">
        <f>VLOOKUP(B:B,[3]Sheet1!$B$1:$W$65536,22,0)</f>
        <v>1</v>
      </c>
      <c r="AO30" s="21">
        <f t="shared" ref="AO30:AO54" si="20">AN30-AL30</f>
        <v>0</v>
      </c>
      <c r="AP30" s="21" t="s">
        <v>20</v>
      </c>
      <c r="AQ30" s="21">
        <f>VLOOKUP(B:B,[5]Sheet1!$B$1:$X$65536,23,0)</f>
        <v>396</v>
      </c>
      <c r="AR30" s="21">
        <f>AQ30*0.08</f>
        <v>31.68</v>
      </c>
      <c r="AS30" s="21"/>
      <c r="AT30" s="21">
        <v>5</v>
      </c>
      <c r="AU30" s="21">
        <v>8</v>
      </c>
      <c r="AV30" s="21">
        <f>VLOOKUP(B:B,[3]Sheet2!$B$1:$W$65536,22,0)</f>
        <v>11</v>
      </c>
      <c r="AW30" s="21">
        <f>AV30-AT30</f>
        <v>6</v>
      </c>
      <c r="AX30" s="21" t="s">
        <v>21</v>
      </c>
      <c r="AY30" s="21">
        <f>VLOOKUP(B:B,[5]Sheet2!$B$1:$X$65536,23,0)</f>
        <v>3875</v>
      </c>
      <c r="AZ30" s="21">
        <f>AY30*0.1</f>
        <v>387.5</v>
      </c>
      <c r="BA30" s="21"/>
      <c r="BB30" s="15">
        <v>1386</v>
      </c>
      <c r="BC30" s="15">
        <v>1801.8</v>
      </c>
      <c r="BD30" s="15">
        <f>VLOOKUP(B:B,'[2]SQL Results'!$B$1:$AO$65536,40,0)</f>
        <v>990.01</v>
      </c>
      <c r="BE30" s="15">
        <f>BD30-BB30</f>
        <v>-395.99</v>
      </c>
      <c r="BF30" s="15" t="s">
        <v>121</v>
      </c>
      <c r="BG30" s="15">
        <f>VLOOKUP(B:B,'[4]SQL Results'!$B$1:$AO$65536,40,0)</f>
        <v>594.01</v>
      </c>
      <c r="BH30" s="15">
        <f>BG30*0.05</f>
        <v>29.7005</v>
      </c>
      <c r="BI30" s="15">
        <f>BE30*0.04</f>
        <v>-15.8396</v>
      </c>
      <c r="BJ30" s="15">
        <v>1027.5</v>
      </c>
      <c r="BK30" s="15">
        <v>1181.6</v>
      </c>
      <c r="BL30" s="15">
        <f>VLOOKUP(B:B,'[2]SQL Results'!$B$1:$AE$65536,30,0)</f>
        <v>778.65</v>
      </c>
      <c r="BM30" s="15">
        <f>BL30-BJ30</f>
        <v>-248.85</v>
      </c>
      <c r="BN30" s="15" t="s">
        <v>121</v>
      </c>
      <c r="BO30" s="15">
        <f>VLOOKUP(B:B,'[4]SQL Results'!$B$1:$AE$65536,30,0)</f>
        <v>1314.66</v>
      </c>
      <c r="BP30" s="15">
        <f>BO30*0.05</f>
        <v>65.733</v>
      </c>
      <c r="BQ30" s="15">
        <f>BM30*0.02</f>
        <v>-4.977</v>
      </c>
      <c r="BR30" s="15">
        <v>656</v>
      </c>
      <c r="BS30" s="17">
        <v>820</v>
      </c>
      <c r="BT30" s="15">
        <f>VLOOKUP(B:B,'[2]SQL Results'!$B$1:$AJ$65536,35,0)</f>
        <v>1305.2</v>
      </c>
      <c r="BU30" s="15">
        <f>BT30-BR30</f>
        <v>649.2</v>
      </c>
      <c r="BV30" s="15" t="s">
        <v>21</v>
      </c>
      <c r="BW30" s="15">
        <f>VLOOKUP(B:B,'[4]SQL Results'!$B$1:$AJ$65536,35,0)</f>
        <v>1181.04</v>
      </c>
      <c r="BX30" s="15">
        <f>BW30*0.09</f>
        <v>106.2936</v>
      </c>
      <c r="BY30" s="17"/>
      <c r="BZ30" s="22">
        <v>4302</v>
      </c>
      <c r="CA30" s="22">
        <v>5377.5</v>
      </c>
      <c r="CB30" s="15">
        <f>VLOOKUP(B:B,'[2]SQL Results'!$B$1:$AT$65536,45,0)</f>
        <v>5066</v>
      </c>
      <c r="CC30" s="15">
        <f>CB30-BZ30</f>
        <v>764</v>
      </c>
      <c r="CD30" s="52" t="s">
        <v>20</v>
      </c>
      <c r="CE30" s="15">
        <f>VLOOKUP(B:B,'[4]SQL Results'!$B$1:$AT$65536,45,0)</f>
        <v>4176.41</v>
      </c>
      <c r="CF30" s="15">
        <f>CE30*0.07</f>
        <v>292.3487</v>
      </c>
      <c r="CG30" s="52"/>
      <c r="CH30" s="72">
        <f t="shared" si="8"/>
        <v>1172.0558</v>
      </c>
      <c r="CI30" s="72">
        <f t="shared" si="9"/>
        <v>-35.6166</v>
      </c>
    </row>
    <row r="31" spans="1:87">
      <c r="A31" s="14">
        <v>27</v>
      </c>
      <c r="B31" s="14">
        <v>571</v>
      </c>
      <c r="C31" s="14" t="s">
        <v>156</v>
      </c>
      <c r="D31" s="14" t="s">
        <v>119</v>
      </c>
      <c r="E31" s="14" t="s">
        <v>155</v>
      </c>
      <c r="F31" s="15">
        <v>27</v>
      </c>
      <c r="G31" s="15">
        <v>35</v>
      </c>
      <c r="H31" s="15">
        <f>VLOOKUP(B:B,'[2]SQL Results'!$B$1:$G$65536,6,0)</f>
        <v>24</v>
      </c>
      <c r="I31" s="15">
        <f>H31-F31</f>
        <v>-3</v>
      </c>
      <c r="J31" s="15" t="s">
        <v>121</v>
      </c>
      <c r="K31" s="15">
        <f>VLOOKUP(B:B,'[4]SQL Results'!$B$1:$G$65536,6,0)</f>
        <v>33</v>
      </c>
      <c r="L31" s="15">
        <f t="shared" si="18"/>
        <v>33</v>
      </c>
      <c r="M31" s="15">
        <f t="shared" si="19"/>
        <v>-2.4</v>
      </c>
      <c r="N31" s="15">
        <v>109</v>
      </c>
      <c r="O31" s="21">
        <v>116</v>
      </c>
      <c r="P31" s="21">
        <f>VLOOKUP(B:B,'[2]SQL Results'!$B$1:$L$65536,11,0)</f>
        <v>108</v>
      </c>
      <c r="Q31" s="21">
        <f>P31-N31</f>
        <v>-1</v>
      </c>
      <c r="R31" s="21" t="s">
        <v>121</v>
      </c>
      <c r="S31" s="21">
        <f>VLOOKUP(B:B,'[4]SQL Results'!$B$1:$L$65536,11,0)</f>
        <v>108</v>
      </c>
      <c r="T31" s="21">
        <f>S31*0.8</f>
        <v>86.4</v>
      </c>
      <c r="U31" s="21">
        <f>Q31*0.6</f>
        <v>-0.6</v>
      </c>
      <c r="V31" s="21">
        <v>181</v>
      </c>
      <c r="W31" s="21">
        <v>198</v>
      </c>
      <c r="X31" s="21">
        <f>VLOOKUP(B:B,'[2]SQL Results'!$B$1:$V$65536,21,0)</f>
        <v>111</v>
      </c>
      <c r="Y31" s="21">
        <f>X31-V31</f>
        <v>-70</v>
      </c>
      <c r="Z31" s="21" t="s">
        <v>121</v>
      </c>
      <c r="AA31" s="21">
        <f>VLOOKUP(B:B,'[4]SQL Results'!$B$1:$V$65536,21,0)</f>
        <v>93</v>
      </c>
      <c r="AB31" s="21">
        <f>AA31*0.8</f>
        <v>74.4</v>
      </c>
      <c r="AC31" s="21">
        <f>Y31*0.4</f>
        <v>-28</v>
      </c>
      <c r="AD31" s="21">
        <v>15</v>
      </c>
      <c r="AE31" s="21">
        <v>19</v>
      </c>
      <c r="AF31" s="21">
        <f>VLOOKUP(B:B,'[2]SQL Results'!$B$1:$Q$65536,16,0)</f>
        <v>15</v>
      </c>
      <c r="AG31" s="21">
        <f>AF31-AD31</f>
        <v>0</v>
      </c>
      <c r="AH31" s="21" t="s">
        <v>20</v>
      </c>
      <c r="AI31" s="21">
        <f>VLOOKUP(B:B,'[4]SQL Results'!$B$1:$Q$65536,16,0)</f>
        <v>14</v>
      </c>
      <c r="AJ31" s="21">
        <f>AI31*1</f>
        <v>14</v>
      </c>
      <c r="AK31" s="21"/>
      <c r="AL31" s="21">
        <v>2</v>
      </c>
      <c r="AM31" s="21">
        <v>3</v>
      </c>
      <c r="AN31" s="21">
        <f>VLOOKUP(B:B,[3]Sheet1!$B$1:$W$65536,22,0)</f>
        <v>4</v>
      </c>
      <c r="AO31" s="21">
        <f t="shared" si="20"/>
        <v>2</v>
      </c>
      <c r="AP31" s="21" t="s">
        <v>21</v>
      </c>
      <c r="AQ31" s="21">
        <f>VLOOKUP(B:B,[5]Sheet1!$B$1:$X$65536,23,0)</f>
        <v>396.01</v>
      </c>
      <c r="AR31" s="21">
        <f>AQ31*0.1</f>
        <v>39.601</v>
      </c>
      <c r="AS31" s="21"/>
      <c r="AT31" s="21">
        <v>9</v>
      </c>
      <c r="AU31" s="21">
        <v>14</v>
      </c>
      <c r="AV31" s="21">
        <f>VLOOKUP(B:B,[3]Sheet2!$B$1:$W$65536,22,0)</f>
        <v>20</v>
      </c>
      <c r="AW31" s="21">
        <f>AV31-AT31</f>
        <v>11</v>
      </c>
      <c r="AX31" s="21" t="s">
        <v>21</v>
      </c>
      <c r="AY31" s="21">
        <f>VLOOKUP(B:B,[5]Sheet2!$B$1:$X$65536,23,0)</f>
        <v>5723.01</v>
      </c>
      <c r="AZ31" s="21">
        <f>AY31*0.1</f>
        <v>572.301</v>
      </c>
      <c r="BA31" s="21"/>
      <c r="BB31" s="15">
        <v>982</v>
      </c>
      <c r="BC31" s="15">
        <v>1374.8</v>
      </c>
      <c r="BD31" s="15">
        <v>0</v>
      </c>
      <c r="BE31" s="15">
        <f>BD31-BB31</f>
        <v>-982</v>
      </c>
      <c r="BF31" s="15" t="s">
        <v>121</v>
      </c>
      <c r="BG31" s="15">
        <v>0</v>
      </c>
      <c r="BH31" s="15">
        <f>BG31*0.05</f>
        <v>0</v>
      </c>
      <c r="BI31" s="15">
        <f>BE31*0.04</f>
        <v>-39.28</v>
      </c>
      <c r="BJ31" s="15">
        <v>258.01</v>
      </c>
      <c r="BK31" s="15">
        <v>387</v>
      </c>
      <c r="BL31" s="15">
        <v>0</v>
      </c>
      <c r="BM31" s="15">
        <f>BL31-BJ31</f>
        <v>-258.01</v>
      </c>
      <c r="BN31" s="15" t="s">
        <v>121</v>
      </c>
      <c r="BO31" s="15">
        <v>0</v>
      </c>
      <c r="BP31" s="15">
        <f>BO31*0.05</f>
        <v>0</v>
      </c>
      <c r="BQ31" s="15">
        <f>BM31*0.02</f>
        <v>-5.1602</v>
      </c>
      <c r="BR31" s="15">
        <v>1630</v>
      </c>
      <c r="BS31" s="15">
        <v>1793</v>
      </c>
      <c r="BT31" s="15">
        <f>VLOOKUP(B:B,'[2]SQL Results'!$B$1:$AJ$65536,35,0)</f>
        <v>1316.51</v>
      </c>
      <c r="BU31" s="15">
        <f>BT31-BR31</f>
        <v>-313.49</v>
      </c>
      <c r="BV31" s="15" t="s">
        <v>121</v>
      </c>
      <c r="BW31" s="15">
        <f>VLOOKUP(B:B,'[4]SQL Results'!$B$1:$AJ$65536,35,0)</f>
        <v>1249.51</v>
      </c>
      <c r="BX31" s="15">
        <f>BW31*0.05</f>
        <v>62.4755</v>
      </c>
      <c r="BY31" s="15">
        <f>BU31*0.02</f>
        <v>-6.2698</v>
      </c>
      <c r="BZ31" s="22">
        <v>3569</v>
      </c>
      <c r="CA31" s="22">
        <v>4461.25</v>
      </c>
      <c r="CB31" s="15">
        <f>VLOOKUP(B:B,'[2]SQL Results'!$B$1:$AT$65536,45,0)</f>
        <v>1176</v>
      </c>
      <c r="CC31" s="15">
        <f>CB31-BZ31</f>
        <v>-2393</v>
      </c>
      <c r="CD31" s="52" t="s">
        <v>121</v>
      </c>
      <c r="CE31" s="15">
        <f>VLOOKUP(B:B,'[4]SQL Results'!$B$1:$AT$65536,45,0)</f>
        <v>1176</v>
      </c>
      <c r="CF31" s="52">
        <f>CE31*0.05</f>
        <v>58.8</v>
      </c>
      <c r="CG31" s="52">
        <f>CC31*0.02</f>
        <v>-47.86</v>
      </c>
      <c r="CH31" s="72">
        <f t="shared" si="8"/>
        <v>940.9775</v>
      </c>
      <c r="CI31" s="72">
        <f t="shared" si="9"/>
        <v>-129.57</v>
      </c>
    </row>
    <row r="32" spans="1:87">
      <c r="A32" s="14">
        <v>28</v>
      </c>
      <c r="B32" s="14">
        <v>750</v>
      </c>
      <c r="C32" s="14" t="s">
        <v>157</v>
      </c>
      <c r="D32" s="14" t="s">
        <v>119</v>
      </c>
      <c r="E32" s="14" t="s">
        <v>155</v>
      </c>
      <c r="F32" s="15">
        <v>27</v>
      </c>
      <c r="G32" s="15">
        <v>35</v>
      </c>
      <c r="H32" s="15">
        <f>VLOOKUP(B:B,'[2]SQL Results'!$B$1:$G$65536,6,0)</f>
        <v>15</v>
      </c>
      <c r="I32" s="15">
        <f>H32-F32</f>
        <v>-12</v>
      </c>
      <c r="J32" s="15" t="s">
        <v>121</v>
      </c>
      <c r="K32" s="15">
        <f>VLOOKUP(B:B,'[4]SQL Results'!$B$1:$G$65536,6,0)</f>
        <v>15</v>
      </c>
      <c r="L32" s="15">
        <f t="shared" si="18"/>
        <v>15</v>
      </c>
      <c r="M32" s="15">
        <f t="shared" si="19"/>
        <v>-9.6</v>
      </c>
      <c r="N32" s="15">
        <v>78</v>
      </c>
      <c r="O32" s="21">
        <v>85</v>
      </c>
      <c r="P32" s="21">
        <f>VLOOKUP(B:B,'[2]SQL Results'!$B$1:$L$65536,11,0)</f>
        <v>168</v>
      </c>
      <c r="Q32" s="21">
        <f>P32-N32</f>
        <v>90</v>
      </c>
      <c r="R32" s="21" t="s">
        <v>21</v>
      </c>
      <c r="S32" s="21">
        <f>VLOOKUP(B:B,'[4]SQL Results'!$B$1:$L$65536,11,0)</f>
        <v>166</v>
      </c>
      <c r="T32" s="21">
        <f>S32*2</f>
        <v>332</v>
      </c>
      <c r="U32" s="21"/>
      <c r="V32" s="21">
        <v>84</v>
      </c>
      <c r="W32" s="21">
        <v>96</v>
      </c>
      <c r="X32" s="21">
        <f>VLOOKUP(B:B,'[2]SQL Results'!$B$1:$V$65536,21,0)</f>
        <v>106</v>
      </c>
      <c r="Y32" s="21">
        <f>X32-V32</f>
        <v>22</v>
      </c>
      <c r="Z32" s="21" t="s">
        <v>21</v>
      </c>
      <c r="AA32" s="21">
        <f>VLOOKUP(B:B,'[4]SQL Results'!$B$1:$V$65536,21,0)</f>
        <v>93</v>
      </c>
      <c r="AB32" s="21">
        <f>AA32*1.5</f>
        <v>139.5</v>
      </c>
      <c r="AC32" s="21"/>
      <c r="AD32" s="21">
        <v>16</v>
      </c>
      <c r="AE32" s="21">
        <v>20</v>
      </c>
      <c r="AF32" s="21">
        <f>VLOOKUP(B:B,'[2]SQL Results'!$B$1:$Q$65536,16,0)</f>
        <v>23</v>
      </c>
      <c r="AG32" s="21">
        <f>AF32-AD32</f>
        <v>7</v>
      </c>
      <c r="AH32" s="21" t="s">
        <v>21</v>
      </c>
      <c r="AI32" s="21">
        <f>VLOOKUP(B:B,'[4]SQL Results'!$B$1:$Q$65536,16,0)</f>
        <v>17</v>
      </c>
      <c r="AJ32" s="21">
        <f>AI32*2</f>
        <v>34</v>
      </c>
      <c r="AK32" s="21"/>
      <c r="AL32" s="21">
        <v>5</v>
      </c>
      <c r="AM32" s="21">
        <v>7</v>
      </c>
      <c r="AN32" s="21">
        <f>VLOOKUP(B:B,[3]Sheet1!$B$1:$W$65536,22,0)</f>
        <v>1</v>
      </c>
      <c r="AO32" s="21">
        <f t="shared" si="20"/>
        <v>-4</v>
      </c>
      <c r="AP32" s="21" t="s">
        <v>121</v>
      </c>
      <c r="AQ32" s="21">
        <f>VLOOKUP(B:B,[5]Sheet1!$B$1:$X$65536,23,0)</f>
        <v>396</v>
      </c>
      <c r="AR32" s="21">
        <f>AQ32*0.05</f>
        <v>19.8</v>
      </c>
      <c r="AS32" s="21">
        <f>AO32*3</f>
        <v>-12</v>
      </c>
      <c r="AT32" s="21">
        <v>24</v>
      </c>
      <c r="AU32" s="21">
        <v>31</v>
      </c>
      <c r="AV32" s="21">
        <f>VLOOKUP(B:B,[3]Sheet2!$B$1:$W$65536,22,0)</f>
        <v>27</v>
      </c>
      <c r="AW32" s="21">
        <f>AV32-AT32</f>
        <v>3</v>
      </c>
      <c r="AX32" s="21" t="s">
        <v>20</v>
      </c>
      <c r="AY32" s="21">
        <f>VLOOKUP(B:B,[5]Sheet2!$B$1:$X$65536,23,0)</f>
        <v>6437.83</v>
      </c>
      <c r="AZ32" s="21">
        <f>AY32*0.08</f>
        <v>515.0264</v>
      </c>
      <c r="BA32" s="21"/>
      <c r="BB32" s="15">
        <v>630.3</v>
      </c>
      <c r="BC32" s="15">
        <v>882.42</v>
      </c>
      <c r="BD32" s="15">
        <f>VLOOKUP(B:B,'[2]SQL Results'!$B$1:$AO$65536,40,0)</f>
        <v>975.47</v>
      </c>
      <c r="BE32" s="15">
        <f>BD32-BC32</f>
        <v>93.0500000000001</v>
      </c>
      <c r="BF32" s="15" t="s">
        <v>21</v>
      </c>
      <c r="BG32" s="15">
        <f>VLOOKUP(B:B,'[4]SQL Results'!$B$1:$AO$65536,40,0)</f>
        <v>183.47</v>
      </c>
      <c r="BH32" s="15">
        <f>BG32*0.08</f>
        <v>14.6776</v>
      </c>
      <c r="BI32" s="15"/>
      <c r="BJ32" s="15">
        <v>709.01</v>
      </c>
      <c r="BK32" s="15">
        <v>850.8</v>
      </c>
      <c r="BL32" s="15">
        <f>VLOOKUP(B:B,'[2]SQL Results'!$B$1:$AE$65536,30,0)</f>
        <v>1317.52</v>
      </c>
      <c r="BM32" s="15">
        <f>BL32-BJ32</f>
        <v>608.51</v>
      </c>
      <c r="BN32" s="15" t="s">
        <v>21</v>
      </c>
      <c r="BO32" s="15">
        <f>VLOOKUP(B:B,'[4]SQL Results'!$B$1:$AE$65536,30,0)</f>
        <v>1317.52</v>
      </c>
      <c r="BP32" s="15">
        <f>BO32*0.09</f>
        <v>118.5768</v>
      </c>
      <c r="BQ32" s="15"/>
      <c r="BR32" s="15">
        <v>549.5</v>
      </c>
      <c r="BS32" s="17">
        <v>687</v>
      </c>
      <c r="BT32" s="15">
        <f>VLOOKUP(B:B,'[2]SQL Results'!$B$1:$AJ$65536,35,0)</f>
        <v>1147.52</v>
      </c>
      <c r="BU32" s="15">
        <f>BT32-BS32</f>
        <v>460.52</v>
      </c>
      <c r="BV32" s="15" t="s">
        <v>21</v>
      </c>
      <c r="BW32" s="15">
        <f>VLOOKUP(B:B,'[4]SQL Results'!$B$1:$AJ$65536,35,0)</f>
        <v>1254.02</v>
      </c>
      <c r="BX32" s="17"/>
      <c r="BY32" s="17"/>
      <c r="BZ32" s="22">
        <v>2497</v>
      </c>
      <c r="CA32" s="22">
        <v>3121.25</v>
      </c>
      <c r="CB32" s="15">
        <f>VLOOKUP(B:B,'[2]SQL Results'!$B$1:$AT$65536,45,0)</f>
        <v>1140</v>
      </c>
      <c r="CC32" s="15">
        <f>CB32-BZ32</f>
        <v>-1357</v>
      </c>
      <c r="CD32" s="52" t="s">
        <v>121</v>
      </c>
      <c r="CE32" s="15">
        <f>VLOOKUP(B:B,'[4]SQL Results'!$B$1:$AT$65536,45,0)</f>
        <v>665</v>
      </c>
      <c r="CF32" s="52">
        <f>CE32*0.05</f>
        <v>33.25</v>
      </c>
      <c r="CG32" s="52">
        <f>CC32*0.02</f>
        <v>-27.14</v>
      </c>
      <c r="CH32" s="72">
        <f t="shared" si="8"/>
        <v>1221.8308</v>
      </c>
      <c r="CI32" s="72">
        <f t="shared" si="9"/>
        <v>-48.74</v>
      </c>
    </row>
    <row r="33" spans="1:87">
      <c r="A33" s="14">
        <v>29</v>
      </c>
      <c r="B33" s="14">
        <v>707</v>
      </c>
      <c r="C33" s="14" t="s">
        <v>158</v>
      </c>
      <c r="D33" s="14" t="s">
        <v>123</v>
      </c>
      <c r="E33" s="14" t="s">
        <v>155</v>
      </c>
      <c r="F33" s="15">
        <v>27</v>
      </c>
      <c r="G33" s="15">
        <v>34</v>
      </c>
      <c r="H33" s="15">
        <f>VLOOKUP(B:B,'[2]SQL Results'!$B$1:$G$65536,6,0)</f>
        <v>10</v>
      </c>
      <c r="I33" s="15">
        <f>H33-F33</f>
        <v>-17</v>
      </c>
      <c r="J33" s="15" t="s">
        <v>121</v>
      </c>
      <c r="K33" s="15">
        <f>VLOOKUP(B:B,'[4]SQL Results'!$B$1:$G$65536,6,0)</f>
        <v>15</v>
      </c>
      <c r="L33" s="15">
        <f t="shared" si="18"/>
        <v>15</v>
      </c>
      <c r="M33" s="15">
        <f t="shared" si="19"/>
        <v>-13.6</v>
      </c>
      <c r="N33" s="15">
        <v>55</v>
      </c>
      <c r="O33" s="21">
        <v>63</v>
      </c>
      <c r="P33" s="21">
        <f>VLOOKUP(B:B,'[2]SQL Results'!$B$1:$L$65536,11,0)</f>
        <v>47</v>
      </c>
      <c r="Q33" s="21">
        <f>P33-N33</f>
        <v>-8</v>
      </c>
      <c r="R33" s="21" t="s">
        <v>121</v>
      </c>
      <c r="S33" s="21">
        <f>VLOOKUP(B:B,'[4]SQL Results'!$B$1:$L$65536,11,0)</f>
        <v>47</v>
      </c>
      <c r="T33" s="21">
        <f>S33*0.8</f>
        <v>37.6</v>
      </c>
      <c r="U33" s="21">
        <f>Q33*0.6</f>
        <v>-4.8</v>
      </c>
      <c r="V33" s="21">
        <v>90</v>
      </c>
      <c r="W33" s="21">
        <v>103</v>
      </c>
      <c r="X33" s="21">
        <f>VLOOKUP(B:B,'[2]SQL Results'!$B$1:$V$65536,21,0)</f>
        <v>53</v>
      </c>
      <c r="Y33" s="21">
        <f>X33-V33</f>
        <v>-37</v>
      </c>
      <c r="Z33" s="21" t="s">
        <v>121</v>
      </c>
      <c r="AA33" s="21">
        <f>VLOOKUP(B:B,'[4]SQL Results'!$B$1:$V$65536,21,0)</f>
        <v>54</v>
      </c>
      <c r="AB33" s="21">
        <f>AA33*0.8</f>
        <v>43.2</v>
      </c>
      <c r="AC33" s="21">
        <f>Y33*0.4</f>
        <v>-14.8</v>
      </c>
      <c r="AD33" s="21">
        <v>4</v>
      </c>
      <c r="AE33" s="21">
        <v>5</v>
      </c>
      <c r="AF33" s="21">
        <f>VLOOKUP(B:B,'[2]SQL Results'!$B$1:$Q$65536,16,0)</f>
        <v>2</v>
      </c>
      <c r="AG33" s="21">
        <f>AF33-AD33</f>
        <v>-2</v>
      </c>
      <c r="AH33" s="21" t="s">
        <v>121</v>
      </c>
      <c r="AI33" s="21">
        <f>VLOOKUP(B:B,'[4]SQL Results'!$B$1:$Q$65536,16,0)</f>
        <v>2</v>
      </c>
      <c r="AJ33" s="21">
        <f>AI33*0.8</f>
        <v>1.6</v>
      </c>
      <c r="AK33" s="21">
        <f>AG33*0.4</f>
        <v>-0.8</v>
      </c>
      <c r="AL33" s="21">
        <v>1</v>
      </c>
      <c r="AM33" s="21">
        <v>2</v>
      </c>
      <c r="AN33" s="21">
        <v>0</v>
      </c>
      <c r="AO33" s="21">
        <f t="shared" si="20"/>
        <v>-1</v>
      </c>
      <c r="AP33" s="21" t="s">
        <v>121</v>
      </c>
      <c r="AQ33" s="21">
        <v>0</v>
      </c>
      <c r="AR33" s="21">
        <f>AQ33*0.05</f>
        <v>0</v>
      </c>
      <c r="AS33" s="21">
        <f>AO33*3</f>
        <v>-3</v>
      </c>
      <c r="AT33" s="21">
        <v>8</v>
      </c>
      <c r="AU33" s="21">
        <v>12</v>
      </c>
      <c r="AV33" s="21">
        <f>VLOOKUP(B:B,[3]Sheet2!$B$1:$W$65536,22,0)</f>
        <v>16</v>
      </c>
      <c r="AW33" s="21">
        <f>AV33-AT33</f>
        <v>8</v>
      </c>
      <c r="AX33" s="21" t="s">
        <v>21</v>
      </c>
      <c r="AY33" s="21">
        <f>VLOOKUP(B:B,[5]Sheet2!$B$1:$X$65536,23,0)</f>
        <v>4268</v>
      </c>
      <c r="AZ33" s="21">
        <f>AY33*0.1</f>
        <v>426.8</v>
      </c>
      <c r="BA33" s="21"/>
      <c r="BB33" s="15">
        <v>168.3</v>
      </c>
      <c r="BC33" s="15">
        <v>252.45</v>
      </c>
      <c r="BD33" s="15">
        <f>VLOOKUP(B:B,'[2]SQL Results'!$B$1:$AO$65536,40,0)</f>
        <v>1356.31</v>
      </c>
      <c r="BE33" s="15">
        <f>BD33-BC33</f>
        <v>1103.86</v>
      </c>
      <c r="BF33" s="15" t="s">
        <v>21</v>
      </c>
      <c r="BG33" s="15">
        <f>VLOOKUP(B:B,'[4]SQL Results'!$B$1:$AO$65536,40,0)</f>
        <v>960.31</v>
      </c>
      <c r="BH33" s="15">
        <f>BG33*0.08</f>
        <v>76.8248</v>
      </c>
      <c r="BI33" s="15"/>
      <c r="BJ33" s="15">
        <v>84.5</v>
      </c>
      <c r="BK33" s="15">
        <v>169</v>
      </c>
      <c r="BL33" s="15">
        <f>VLOOKUP(B:B,'[2]SQL Results'!$B$1:$AE$65536,30,0)</f>
        <v>175</v>
      </c>
      <c r="BM33" s="15">
        <f>BL33-BJ33</f>
        <v>90.5</v>
      </c>
      <c r="BN33" s="15" t="s">
        <v>21</v>
      </c>
      <c r="BO33" s="15">
        <f>VLOOKUP(B:B,'[4]SQL Results'!$B$1:$AE$65536,30,0)</f>
        <v>175</v>
      </c>
      <c r="BP33" s="15">
        <f>BO33*0.09</f>
        <v>15.75</v>
      </c>
      <c r="BQ33" s="15"/>
      <c r="BR33" s="15">
        <v>791.1</v>
      </c>
      <c r="BS33" s="17">
        <v>989</v>
      </c>
      <c r="BT33" s="15">
        <f>VLOOKUP(B:B,'[2]SQL Results'!$B$1:$AJ$65536,35,0)</f>
        <v>672.5</v>
      </c>
      <c r="BU33" s="15">
        <f t="shared" ref="BU33:BU43" si="21">BT33-BR33</f>
        <v>-118.6</v>
      </c>
      <c r="BV33" s="15" t="s">
        <v>121</v>
      </c>
      <c r="BW33" s="15">
        <f>VLOOKUP(B:B,'[4]SQL Results'!$B$1:$AJ$65536,35,0)</f>
        <v>461</v>
      </c>
      <c r="BX33" s="17"/>
      <c r="BY33" s="17"/>
      <c r="BZ33" s="22">
        <v>2096</v>
      </c>
      <c r="CA33" s="22">
        <v>2620</v>
      </c>
      <c r="CB33" s="15">
        <f>VLOOKUP(B:B,'[2]SQL Results'!$B$1:$AT$65536,45,0)</f>
        <v>3605.03</v>
      </c>
      <c r="CC33" s="15">
        <f>CB33-BZ33</f>
        <v>1509.03</v>
      </c>
      <c r="CD33" s="52" t="s">
        <v>21</v>
      </c>
      <c r="CE33" s="15">
        <f>VLOOKUP(B:B,'[4]SQL Results'!$B$1:$AT$65536,45,0)</f>
        <v>1850.03</v>
      </c>
      <c r="CF33" s="52">
        <f>CE33*0.09</f>
        <v>166.5027</v>
      </c>
      <c r="CG33" s="52"/>
      <c r="CH33" s="72">
        <f t="shared" si="8"/>
        <v>783.2775</v>
      </c>
      <c r="CI33" s="72">
        <f t="shared" si="9"/>
        <v>-37</v>
      </c>
    </row>
    <row r="34" spans="1:87">
      <c r="A34" s="14">
        <v>30</v>
      </c>
      <c r="B34" s="14">
        <v>387</v>
      </c>
      <c r="C34" s="14" t="s">
        <v>159</v>
      </c>
      <c r="D34" s="14" t="s">
        <v>119</v>
      </c>
      <c r="E34" s="14" t="s">
        <v>155</v>
      </c>
      <c r="F34" s="15">
        <v>27</v>
      </c>
      <c r="G34" s="15">
        <v>35</v>
      </c>
      <c r="H34" s="15">
        <f>VLOOKUP(B:B,'[2]SQL Results'!$B$1:$G$65536,6,0)</f>
        <v>17</v>
      </c>
      <c r="I34" s="15">
        <f>H34-F34</f>
        <v>-10</v>
      </c>
      <c r="J34" s="15" t="s">
        <v>121</v>
      </c>
      <c r="K34" s="15">
        <f>VLOOKUP(B:B,'[4]SQL Results'!$B$1:$G$65536,6,0)</f>
        <v>11</v>
      </c>
      <c r="L34" s="15">
        <f t="shared" si="18"/>
        <v>11</v>
      </c>
      <c r="M34" s="15">
        <f t="shared" si="19"/>
        <v>-8</v>
      </c>
      <c r="N34" s="15">
        <v>77</v>
      </c>
      <c r="O34" s="21">
        <v>84</v>
      </c>
      <c r="P34" s="21">
        <f>VLOOKUP(B:B,'[2]SQL Results'!$B$1:$L$65536,11,0)</f>
        <v>74</v>
      </c>
      <c r="Q34" s="21">
        <f>P34-N34</f>
        <v>-3</v>
      </c>
      <c r="R34" s="21" t="s">
        <v>121</v>
      </c>
      <c r="S34" s="21">
        <f>VLOOKUP(B:B,'[4]SQL Results'!$B$1:$L$65536,11,0)</f>
        <v>72</v>
      </c>
      <c r="T34" s="21">
        <f>S34*0.8</f>
        <v>57.6</v>
      </c>
      <c r="U34" s="21">
        <f>Q34*0.6</f>
        <v>-1.8</v>
      </c>
      <c r="V34" s="21">
        <v>95</v>
      </c>
      <c r="W34" s="21">
        <v>109</v>
      </c>
      <c r="X34" s="21">
        <f>VLOOKUP(B:B,'[2]SQL Results'!$B$1:$V$65536,21,0)</f>
        <v>76</v>
      </c>
      <c r="Y34" s="21">
        <f>X34-V34</f>
        <v>-19</v>
      </c>
      <c r="Z34" s="21" t="s">
        <v>121</v>
      </c>
      <c r="AA34" s="21">
        <f>VLOOKUP(B:B,'[4]SQL Results'!$B$1:$V$65536,21,0)</f>
        <v>56</v>
      </c>
      <c r="AB34" s="21">
        <f>AA34*0.8</f>
        <v>44.8</v>
      </c>
      <c r="AC34" s="21">
        <f>Y34*0.4</f>
        <v>-7.6</v>
      </c>
      <c r="AD34" s="21">
        <v>8</v>
      </c>
      <c r="AE34" s="21">
        <v>10</v>
      </c>
      <c r="AF34" s="21">
        <f>VLOOKUP(B:B,'[2]SQL Results'!$B$1:$Q$65536,16,0)</f>
        <v>12</v>
      </c>
      <c r="AG34" s="21">
        <f>AF34-AD34</f>
        <v>4</v>
      </c>
      <c r="AH34" s="21" t="s">
        <v>21</v>
      </c>
      <c r="AI34" s="21">
        <f>VLOOKUP(B:B,'[4]SQL Results'!$B$1:$Q$65536,16,0)</f>
        <v>10</v>
      </c>
      <c r="AJ34" s="21">
        <f>AI34*2</f>
        <v>20</v>
      </c>
      <c r="AK34" s="21"/>
      <c r="AL34" s="21">
        <v>2</v>
      </c>
      <c r="AM34" s="21">
        <v>3</v>
      </c>
      <c r="AN34" s="21">
        <f>VLOOKUP(B:B,[3]Sheet1!$B$1:$W$65536,22,0)</f>
        <v>2</v>
      </c>
      <c r="AO34" s="21">
        <f t="shared" si="20"/>
        <v>0</v>
      </c>
      <c r="AP34" s="21" t="s">
        <v>20</v>
      </c>
      <c r="AQ34" s="21">
        <f>VLOOKUP(B:B,[5]Sheet1!$B$1:$X$65536,23,0)</f>
        <v>396</v>
      </c>
      <c r="AR34" s="21">
        <f>AQ34*0.08</f>
        <v>31.68</v>
      </c>
      <c r="AS34" s="21"/>
      <c r="AT34" s="21">
        <v>7</v>
      </c>
      <c r="AU34" s="21">
        <v>11</v>
      </c>
      <c r="AV34" s="21">
        <f>VLOOKUP(B:B,[3]Sheet2!$B$1:$W$65536,22,0)</f>
        <v>8</v>
      </c>
      <c r="AW34" s="21">
        <f>AV34-AT34</f>
        <v>1</v>
      </c>
      <c r="AX34" s="21" t="s">
        <v>20</v>
      </c>
      <c r="AY34" s="21">
        <f>VLOOKUP(B:B,[5]Sheet2!$B$1:$X$65536,23,0)</f>
        <v>1948.9</v>
      </c>
      <c r="AZ34" s="21">
        <f>AY34*0.08</f>
        <v>155.912</v>
      </c>
      <c r="BA34" s="21"/>
      <c r="BB34" s="15">
        <v>1299.2</v>
      </c>
      <c r="BC34" s="15">
        <v>1688.96</v>
      </c>
      <c r="BD34" s="15">
        <f>VLOOKUP(B:B,'[2]SQL Results'!$B$1:$AO$65536,40,0)</f>
        <v>990</v>
      </c>
      <c r="BE34" s="15">
        <f>BD34-BB34</f>
        <v>-309.2</v>
      </c>
      <c r="BF34" s="15" t="s">
        <v>121</v>
      </c>
      <c r="BG34" s="15">
        <f>VLOOKUP(B:B,'[4]SQL Results'!$B$1:$AO$65536,40,0)</f>
        <v>594</v>
      </c>
      <c r="BH34" s="15">
        <f>BG34*0.05</f>
        <v>29.7</v>
      </c>
      <c r="BI34" s="15">
        <f>BE34*0.04</f>
        <v>-12.368</v>
      </c>
      <c r="BJ34" s="15">
        <v>2500.36</v>
      </c>
      <c r="BK34" s="15">
        <v>2625.4</v>
      </c>
      <c r="BL34" s="15">
        <f>VLOOKUP(B:B,'[2]SQL Results'!$B$1:$AE$65536,30,0)</f>
        <v>904.84</v>
      </c>
      <c r="BM34" s="15">
        <f>BL34-BJ34</f>
        <v>-1595.52</v>
      </c>
      <c r="BN34" s="15" t="s">
        <v>121</v>
      </c>
      <c r="BO34" s="15">
        <f>VLOOKUP(B:B,'[4]SQL Results'!$B$1:$AE$65536,30,0)</f>
        <v>1247.34</v>
      </c>
      <c r="BP34" s="15">
        <f>BO34*0.05</f>
        <v>62.367</v>
      </c>
      <c r="BQ34" s="15">
        <f>BM34*0.02</f>
        <v>-31.9104</v>
      </c>
      <c r="BR34" s="15">
        <v>475.89</v>
      </c>
      <c r="BS34" s="15">
        <v>666</v>
      </c>
      <c r="BT34" s="15">
        <f>VLOOKUP(B:B,'[2]SQL Results'!$B$1:$AJ$65536,35,0)</f>
        <v>633.4</v>
      </c>
      <c r="BU34" s="15">
        <f t="shared" si="21"/>
        <v>157.51</v>
      </c>
      <c r="BV34" s="49" t="s">
        <v>20</v>
      </c>
      <c r="BW34" s="15">
        <f>VLOOKUP(B:B,'[4]SQL Results'!$B$1:$AJ$65536,35,0)</f>
        <v>563.4</v>
      </c>
      <c r="BX34" s="49">
        <f>BW34*0.07</f>
        <v>39.438</v>
      </c>
      <c r="BY34" s="15"/>
      <c r="BZ34" s="22">
        <v>2377.01</v>
      </c>
      <c r="CA34" s="22">
        <v>2971.26</v>
      </c>
      <c r="CB34" s="15">
        <f>VLOOKUP(B:B,'[2]SQL Results'!$B$1:$AT$65536,45,0)</f>
        <v>692.75</v>
      </c>
      <c r="CC34" s="15">
        <f>CB34-BZ34</f>
        <v>-1684.26</v>
      </c>
      <c r="CD34" s="52" t="s">
        <v>121</v>
      </c>
      <c r="CE34" s="15">
        <f>VLOOKUP(B:B,'[4]SQL Results'!$B$1:$AT$65536,45,0)</f>
        <v>903.75</v>
      </c>
      <c r="CF34" s="52">
        <f>CE34*0.05</f>
        <v>45.1875</v>
      </c>
      <c r="CG34" s="52">
        <f>CC34*0.02</f>
        <v>-33.6852</v>
      </c>
      <c r="CH34" s="72">
        <f t="shared" si="8"/>
        <v>497.6845</v>
      </c>
      <c r="CI34" s="72">
        <f t="shared" si="9"/>
        <v>-95.3636</v>
      </c>
    </row>
    <row r="35" spans="1:87">
      <c r="A35" s="14">
        <v>31</v>
      </c>
      <c r="B35" s="14">
        <v>546</v>
      </c>
      <c r="C35" s="14" t="s">
        <v>160</v>
      </c>
      <c r="D35" s="14" t="s">
        <v>123</v>
      </c>
      <c r="E35" s="14" t="s">
        <v>155</v>
      </c>
      <c r="F35" s="15">
        <v>27</v>
      </c>
      <c r="G35" s="15">
        <v>34</v>
      </c>
      <c r="H35" s="15">
        <f>VLOOKUP(B:B,'[2]SQL Results'!$B$1:$G$65536,6,0)</f>
        <v>17</v>
      </c>
      <c r="I35" s="15">
        <f>H35-F35</f>
        <v>-10</v>
      </c>
      <c r="J35" s="15" t="s">
        <v>121</v>
      </c>
      <c r="K35" s="15">
        <f>VLOOKUP(B:B,'[4]SQL Results'!$B$1:$G$65536,6,0)</f>
        <v>9</v>
      </c>
      <c r="L35" s="15">
        <f t="shared" si="18"/>
        <v>9</v>
      </c>
      <c r="M35" s="15">
        <f t="shared" si="19"/>
        <v>-8</v>
      </c>
      <c r="N35" s="15">
        <v>80</v>
      </c>
      <c r="O35" s="21">
        <v>87</v>
      </c>
      <c r="P35" s="21">
        <f>VLOOKUP(B:B,'[2]SQL Results'!$B$1:$L$65536,11,0)</f>
        <v>101</v>
      </c>
      <c r="Q35" s="21">
        <f>P35-N35</f>
        <v>21</v>
      </c>
      <c r="R35" s="21" t="s">
        <v>21</v>
      </c>
      <c r="S35" s="21">
        <f>VLOOKUP(B:B,'[4]SQL Results'!$B$1:$L$65536,11,0)</f>
        <v>108</v>
      </c>
      <c r="T35" s="21">
        <f>S35*2</f>
        <v>216</v>
      </c>
      <c r="U35" s="21"/>
      <c r="V35" s="21">
        <v>144</v>
      </c>
      <c r="W35" s="21">
        <v>148</v>
      </c>
      <c r="X35" s="21">
        <f>VLOOKUP(B:B,'[2]SQL Results'!$B$1:$V$65536,21,0)</f>
        <v>118</v>
      </c>
      <c r="Y35" s="21">
        <f>X35-V35</f>
        <v>-26</v>
      </c>
      <c r="Z35" s="21" t="s">
        <v>121</v>
      </c>
      <c r="AA35" s="21">
        <f>VLOOKUP(B:B,'[4]SQL Results'!$B$1:$V$65536,21,0)</f>
        <v>93</v>
      </c>
      <c r="AB35" s="21">
        <f>AA35*0.8</f>
        <v>74.4</v>
      </c>
      <c r="AC35" s="21">
        <f>Y35*0.4</f>
        <v>-10.4</v>
      </c>
      <c r="AD35" s="21">
        <v>2</v>
      </c>
      <c r="AE35" s="21">
        <v>3</v>
      </c>
      <c r="AF35" s="21">
        <f>VLOOKUP(B:B,'[2]SQL Results'!$B$1:$Q$65536,16,0)</f>
        <v>6</v>
      </c>
      <c r="AG35" s="21">
        <f>AF35-AD35</f>
        <v>4</v>
      </c>
      <c r="AH35" s="21" t="s">
        <v>21</v>
      </c>
      <c r="AI35" s="21">
        <f>VLOOKUP(B:B,'[4]SQL Results'!$B$1:$Q$65536,16,0)</f>
        <v>5</v>
      </c>
      <c r="AJ35" s="21">
        <f>AI35*2</f>
        <v>10</v>
      </c>
      <c r="AK35" s="21"/>
      <c r="AL35" s="21">
        <v>3</v>
      </c>
      <c r="AM35" s="21">
        <v>4</v>
      </c>
      <c r="AN35" s="21">
        <f>VLOOKUP(B:B,[3]Sheet1!$B$1:$W$65536,22,0)</f>
        <v>3</v>
      </c>
      <c r="AO35" s="21">
        <f t="shared" si="20"/>
        <v>0</v>
      </c>
      <c r="AP35" s="21" t="s">
        <v>20</v>
      </c>
      <c r="AQ35" s="21">
        <f>VLOOKUP(B:B,[5]Sheet1!$B$1:$X$65536,23,0)</f>
        <v>396</v>
      </c>
      <c r="AR35" s="21">
        <f>AQ35*0.08</f>
        <v>31.68</v>
      </c>
      <c r="AS35" s="21"/>
      <c r="AT35" s="21">
        <v>8</v>
      </c>
      <c r="AU35" s="21">
        <v>12</v>
      </c>
      <c r="AV35" s="21">
        <f>VLOOKUP(B:B,[3]Sheet2!$B$1:$W$65536,22,0)</f>
        <v>7</v>
      </c>
      <c r="AW35" s="21">
        <f>AV35-AT35</f>
        <v>-1</v>
      </c>
      <c r="AX35" s="21" t="s">
        <v>121</v>
      </c>
      <c r="AY35" s="21">
        <f>VLOOKUP(B:B,[5]Sheet2!$B$1:$X$65536,23,0)</f>
        <v>3705.4</v>
      </c>
      <c r="AZ35" s="21">
        <f>AY35*0.05</f>
        <v>185.27</v>
      </c>
      <c r="BA35" s="21">
        <f>AW35*8</f>
        <v>-8</v>
      </c>
      <c r="BB35" s="15">
        <v>1188</v>
      </c>
      <c r="BC35" s="15">
        <v>1544.4</v>
      </c>
      <c r="BD35" s="15">
        <f>VLOOKUP(B:B,'[2]SQL Results'!$B$1:$AO$65536,40,0)</f>
        <v>594</v>
      </c>
      <c r="BE35" s="15">
        <f>BD35-BB35</f>
        <v>-594</v>
      </c>
      <c r="BF35" s="15" t="s">
        <v>121</v>
      </c>
      <c r="BG35" s="15">
        <f>VLOOKUP(B:B,'[4]SQL Results'!$B$1:$AO$65536,40,0)</f>
        <v>594</v>
      </c>
      <c r="BH35" s="15">
        <f>BG35*0.05</f>
        <v>29.7</v>
      </c>
      <c r="BI35" s="15">
        <f>BE35*0.04</f>
        <v>-23.76</v>
      </c>
      <c r="BJ35" s="15">
        <v>168</v>
      </c>
      <c r="BK35" s="15">
        <v>252</v>
      </c>
      <c r="BL35" s="15">
        <v>0</v>
      </c>
      <c r="BM35" s="15">
        <f>BL35-BJ35</f>
        <v>-168</v>
      </c>
      <c r="BN35" s="15" t="s">
        <v>121</v>
      </c>
      <c r="BO35" s="15">
        <v>0</v>
      </c>
      <c r="BP35" s="15">
        <f>BO35*0.05</f>
        <v>0</v>
      </c>
      <c r="BQ35" s="15">
        <f>BM35*0.02</f>
        <v>-3.36</v>
      </c>
      <c r="BR35" s="15">
        <v>1760.04</v>
      </c>
      <c r="BS35" s="15">
        <v>1936</v>
      </c>
      <c r="BT35" s="15">
        <f>VLOOKUP(B:B,'[2]SQL Results'!$B$1:$AJ$65536,35,0)</f>
        <v>1688.04</v>
      </c>
      <c r="BU35" s="15">
        <f t="shared" si="21"/>
        <v>-72</v>
      </c>
      <c r="BV35" s="15" t="s">
        <v>121</v>
      </c>
      <c r="BW35" s="15">
        <f>VLOOKUP(B:B,'[4]SQL Results'!$B$1:$AJ$65536,35,0)</f>
        <v>1654.54</v>
      </c>
      <c r="BX35" s="15">
        <f>BW35*0.05</f>
        <v>82.727</v>
      </c>
      <c r="BY35" s="15">
        <f>BU35*0.02</f>
        <v>-1.44</v>
      </c>
      <c r="BZ35" s="22">
        <v>2108</v>
      </c>
      <c r="CA35" s="22">
        <v>2635</v>
      </c>
      <c r="CB35" s="15">
        <f>VLOOKUP(B:B,'[2]SQL Results'!$B$1:$AT$65536,45,0)</f>
        <v>1755.03</v>
      </c>
      <c r="CC35" s="15">
        <f>CB35-BZ35</f>
        <v>-352.97</v>
      </c>
      <c r="CD35" s="52" t="s">
        <v>121</v>
      </c>
      <c r="CE35" s="15">
        <f>VLOOKUP(B:B,'[4]SQL Results'!$B$1:$AT$65536,45,0)</f>
        <v>1755.03</v>
      </c>
      <c r="CF35" s="52">
        <f>CE35*0.05</f>
        <v>87.7515</v>
      </c>
      <c r="CG35" s="52">
        <f>CC35*0.02</f>
        <v>-7.0594</v>
      </c>
      <c r="CH35" s="72">
        <f t="shared" si="8"/>
        <v>726.5285</v>
      </c>
      <c r="CI35" s="72">
        <f t="shared" si="9"/>
        <v>-62.0194</v>
      </c>
    </row>
    <row r="36" spans="1:87">
      <c r="A36" s="14">
        <v>32</v>
      </c>
      <c r="B36" s="14">
        <v>724</v>
      </c>
      <c r="C36" s="14" t="s">
        <v>161</v>
      </c>
      <c r="D36" s="14" t="s">
        <v>123</v>
      </c>
      <c r="E36" s="14" t="s">
        <v>155</v>
      </c>
      <c r="F36" s="15">
        <v>20</v>
      </c>
      <c r="G36" s="15">
        <v>27</v>
      </c>
      <c r="H36" s="15">
        <f>VLOOKUP(B:B,'[2]SQL Results'!$B$1:$G$65536,6,0)</f>
        <v>14</v>
      </c>
      <c r="I36" s="15">
        <f>H36-F36</f>
        <v>-6</v>
      </c>
      <c r="J36" s="15" t="s">
        <v>121</v>
      </c>
      <c r="K36" s="15">
        <f>VLOOKUP(B:B,'[4]SQL Results'!$B$1:$G$65536,6,0)</f>
        <v>20</v>
      </c>
      <c r="L36" s="15">
        <f t="shared" si="18"/>
        <v>20</v>
      </c>
      <c r="M36" s="15">
        <f t="shared" si="19"/>
        <v>-4.8</v>
      </c>
      <c r="N36" s="15">
        <v>78</v>
      </c>
      <c r="O36" s="21">
        <v>85</v>
      </c>
      <c r="P36" s="21">
        <f>VLOOKUP(B:B,'[2]SQL Results'!$B$1:$L$65536,11,0)</f>
        <v>78</v>
      </c>
      <c r="Q36" s="21">
        <f>P36-N36</f>
        <v>0</v>
      </c>
      <c r="R36" s="21" t="s">
        <v>20</v>
      </c>
      <c r="S36" s="21">
        <f>VLOOKUP(B:B,'[4]SQL Results'!$B$1:$L$65536,11,0)</f>
        <v>76</v>
      </c>
      <c r="T36" s="21">
        <f>S36*1</f>
        <v>76</v>
      </c>
      <c r="U36" s="21"/>
      <c r="V36" s="21">
        <v>50</v>
      </c>
      <c r="W36" s="21">
        <v>57</v>
      </c>
      <c r="X36" s="21">
        <f>VLOOKUP(B:B,'[2]SQL Results'!$B$1:$V$65536,21,0)</f>
        <v>50</v>
      </c>
      <c r="Y36" s="21">
        <f>X36-V36</f>
        <v>0</v>
      </c>
      <c r="Z36" s="21" t="s">
        <v>20</v>
      </c>
      <c r="AA36" s="21">
        <f>VLOOKUP(B:B,'[4]SQL Results'!$B$1:$V$65536,21,0)</f>
        <v>47</v>
      </c>
      <c r="AB36" s="21">
        <f>AA36*1</f>
        <v>47</v>
      </c>
      <c r="AC36" s="21"/>
      <c r="AD36" s="21">
        <v>2</v>
      </c>
      <c r="AE36" s="21">
        <v>3</v>
      </c>
      <c r="AF36" s="21">
        <f>VLOOKUP(B:B,'[2]SQL Results'!$B$1:$Q$65536,16,0)</f>
        <v>3</v>
      </c>
      <c r="AG36" s="21">
        <f>AF36-AD36</f>
        <v>1</v>
      </c>
      <c r="AH36" s="21" t="s">
        <v>21</v>
      </c>
      <c r="AI36" s="21">
        <f>VLOOKUP(B:B,'[4]SQL Results'!$B$1:$Q$65536,16,0)</f>
        <v>1</v>
      </c>
      <c r="AJ36" s="21">
        <f>AI36*2</f>
        <v>2</v>
      </c>
      <c r="AK36" s="21"/>
      <c r="AL36" s="21">
        <v>1</v>
      </c>
      <c r="AM36" s="21">
        <v>2</v>
      </c>
      <c r="AN36" s="21">
        <f>VLOOKUP(B:B,[3]Sheet1!$B$1:$W$65536,22,0)</f>
        <v>1</v>
      </c>
      <c r="AO36" s="21">
        <f t="shared" si="20"/>
        <v>0</v>
      </c>
      <c r="AP36" s="21" t="s">
        <v>20</v>
      </c>
      <c r="AQ36" s="21">
        <f>VLOOKUP(B:B,[5]Sheet1!$B$1:$X$65536,23,0)</f>
        <v>198</v>
      </c>
      <c r="AR36" s="21">
        <f>AQ36*0.08</f>
        <v>15.84</v>
      </c>
      <c r="AS36" s="21"/>
      <c r="AT36" s="21">
        <v>8</v>
      </c>
      <c r="AU36" s="21">
        <v>12</v>
      </c>
      <c r="AV36" s="21">
        <f>VLOOKUP(B:B,[3]Sheet2!$B$1:$W$65536,22,0)</f>
        <v>7</v>
      </c>
      <c r="AW36" s="21">
        <f>AV36-AT36</f>
        <v>-1</v>
      </c>
      <c r="AX36" s="21" t="s">
        <v>121</v>
      </c>
      <c r="AY36" s="21">
        <f>VLOOKUP(B:B,[5]Sheet2!$B$1:$X$65536,23,0)</f>
        <v>2696.6</v>
      </c>
      <c r="AZ36" s="21">
        <f>AY36*0.05</f>
        <v>134.83</v>
      </c>
      <c r="BA36" s="21">
        <f>AW36*8</f>
        <v>-8</v>
      </c>
      <c r="BB36" s="15">
        <v>366.3</v>
      </c>
      <c r="BC36" s="15">
        <v>549.45</v>
      </c>
      <c r="BD36" s="15">
        <v>0</v>
      </c>
      <c r="BE36" s="15">
        <f>BD36-BB36</f>
        <v>-366.3</v>
      </c>
      <c r="BF36" s="15" t="s">
        <v>121</v>
      </c>
      <c r="BG36" s="15">
        <v>0</v>
      </c>
      <c r="BH36" s="15">
        <f>BG36*0.05</f>
        <v>0</v>
      </c>
      <c r="BI36" s="15">
        <f>BE36*0.04</f>
        <v>-14.652</v>
      </c>
      <c r="BJ36" s="15">
        <v>84.5</v>
      </c>
      <c r="BK36" s="15">
        <v>169</v>
      </c>
      <c r="BL36" s="15">
        <v>0</v>
      </c>
      <c r="BM36" s="15">
        <f>BL36-BJ36</f>
        <v>-84.5</v>
      </c>
      <c r="BN36" s="15" t="s">
        <v>121</v>
      </c>
      <c r="BO36" s="15">
        <v>0</v>
      </c>
      <c r="BP36" s="15">
        <f>BO36*0.05</f>
        <v>0</v>
      </c>
      <c r="BQ36" s="15">
        <f>BM36*0.02</f>
        <v>-1.69</v>
      </c>
      <c r="BR36" s="15">
        <v>910.58</v>
      </c>
      <c r="BS36" s="17">
        <v>1138</v>
      </c>
      <c r="BT36" s="15">
        <f>VLOOKUP(B:B,'[2]SQL Results'!$B$1:$AJ$65536,35,0)</f>
        <v>938.76</v>
      </c>
      <c r="BU36" s="15">
        <f t="shared" si="21"/>
        <v>28.1799999999999</v>
      </c>
      <c r="BV36" s="49" t="s">
        <v>20</v>
      </c>
      <c r="BW36" s="15">
        <f>VLOOKUP(B:B,'[4]SQL Results'!$B$1:$AJ$65536,35,0)</f>
        <v>938.76</v>
      </c>
      <c r="BX36" s="49">
        <f>BW36*0.07</f>
        <v>65.7132</v>
      </c>
      <c r="BY36" s="17"/>
      <c r="BZ36" s="22">
        <v>1565</v>
      </c>
      <c r="CA36" s="22">
        <v>1956.25</v>
      </c>
      <c r="CB36" s="15">
        <f>VLOOKUP(B:B,'[2]SQL Results'!$B$1:$AT$65536,45,0)</f>
        <v>294</v>
      </c>
      <c r="CC36" s="15">
        <f>CB36-BZ36</f>
        <v>-1271</v>
      </c>
      <c r="CD36" s="52" t="s">
        <v>121</v>
      </c>
      <c r="CE36" s="15">
        <f>VLOOKUP(B:B,'[4]SQL Results'!$B$1:$AT$65536,45,0)</f>
        <v>683</v>
      </c>
      <c r="CF36" s="52">
        <f>CE36*0.05</f>
        <v>34.15</v>
      </c>
      <c r="CG36" s="52">
        <f>CC36*0.02</f>
        <v>-25.42</v>
      </c>
      <c r="CH36" s="72">
        <f t="shared" ref="CH36:CH67" si="22">L36+T36+AB36+AJ36+AR36+AZ36+BH36+BP36+BX36+CF36</f>
        <v>395.5332</v>
      </c>
      <c r="CI36" s="72">
        <f t="shared" ref="CI36:CI67" si="23">M36+U36+AC36+AK36+AS36+BA36+BI36+BQ36+BY36+CG36</f>
        <v>-54.562</v>
      </c>
    </row>
    <row r="37" spans="1:87">
      <c r="A37" s="14">
        <v>33</v>
      </c>
      <c r="B37" s="14">
        <v>598</v>
      </c>
      <c r="C37" s="14" t="s">
        <v>162</v>
      </c>
      <c r="D37" s="14" t="s">
        <v>132</v>
      </c>
      <c r="E37" s="14" t="s">
        <v>155</v>
      </c>
      <c r="F37" s="15">
        <v>17</v>
      </c>
      <c r="G37" s="15">
        <v>23</v>
      </c>
      <c r="H37" s="15">
        <f>VLOOKUP(B:B,'[2]SQL Results'!$B$1:$G$65536,6,0)</f>
        <v>10</v>
      </c>
      <c r="I37" s="15">
        <f>H37-F37</f>
        <v>-7</v>
      </c>
      <c r="J37" s="15" t="s">
        <v>121</v>
      </c>
      <c r="K37" s="15">
        <f>VLOOKUP(B:B,'[4]SQL Results'!$B$1:$G$65536,6,0)</f>
        <v>9</v>
      </c>
      <c r="L37" s="15">
        <f t="shared" si="18"/>
        <v>9</v>
      </c>
      <c r="M37" s="15">
        <f t="shared" si="19"/>
        <v>-5.6</v>
      </c>
      <c r="N37" s="15">
        <v>78</v>
      </c>
      <c r="O37" s="21">
        <v>85</v>
      </c>
      <c r="P37" s="21">
        <f>VLOOKUP(B:B,'[2]SQL Results'!$B$1:$L$65536,11,0)</f>
        <v>81</v>
      </c>
      <c r="Q37" s="21">
        <f>P37-N37</f>
        <v>3</v>
      </c>
      <c r="R37" s="21" t="s">
        <v>20</v>
      </c>
      <c r="S37" s="21">
        <f>VLOOKUP(B:B,'[4]SQL Results'!$B$1:$L$65536,11,0)</f>
        <v>77</v>
      </c>
      <c r="T37" s="21">
        <f>S37*1</f>
        <v>77</v>
      </c>
      <c r="U37" s="21"/>
      <c r="V37" s="21">
        <v>74</v>
      </c>
      <c r="W37" s="21">
        <v>84</v>
      </c>
      <c r="X37" s="21">
        <f>VLOOKUP(B:B,'[2]SQL Results'!$B$1:$V$65536,21,0)</f>
        <v>77</v>
      </c>
      <c r="Y37" s="21">
        <f>X37-V37</f>
        <v>3</v>
      </c>
      <c r="Z37" s="21" t="s">
        <v>20</v>
      </c>
      <c r="AA37" s="21">
        <f>VLOOKUP(B:B,'[4]SQL Results'!$B$1:$V$65536,21,0)</f>
        <v>57</v>
      </c>
      <c r="AB37" s="21">
        <f>AA37*1</f>
        <v>57</v>
      </c>
      <c r="AC37" s="21"/>
      <c r="AD37" s="21">
        <v>3</v>
      </c>
      <c r="AE37" s="21">
        <v>4</v>
      </c>
      <c r="AF37" s="21">
        <f>VLOOKUP(B:B,'[2]SQL Results'!$B$1:$Q$65536,16,0)</f>
        <v>8</v>
      </c>
      <c r="AG37" s="21">
        <f>AF37-AD37</f>
        <v>5</v>
      </c>
      <c r="AH37" s="21" t="s">
        <v>21</v>
      </c>
      <c r="AI37" s="21">
        <f>VLOOKUP(B:B,'[4]SQL Results'!$B$1:$Q$65536,16,0)</f>
        <v>5</v>
      </c>
      <c r="AJ37" s="21">
        <f>AI37*2</f>
        <v>10</v>
      </c>
      <c r="AK37" s="21"/>
      <c r="AL37" s="21">
        <v>2</v>
      </c>
      <c r="AM37" s="21">
        <v>3</v>
      </c>
      <c r="AN37" s="21">
        <f>VLOOKUP(B:B,[3]Sheet1!$B$1:$W$65536,22,0)</f>
        <v>6</v>
      </c>
      <c r="AO37" s="21">
        <f t="shared" si="20"/>
        <v>4</v>
      </c>
      <c r="AP37" s="21" t="s">
        <v>21</v>
      </c>
      <c r="AQ37" s="21">
        <f>VLOOKUP(B:B,[5]Sheet1!$B$1:$X$65536,23,0)</f>
        <v>594.01</v>
      </c>
      <c r="AR37" s="21">
        <f>AQ37*0.1</f>
        <v>59.401</v>
      </c>
      <c r="AS37" s="21"/>
      <c r="AT37" s="21">
        <v>8</v>
      </c>
      <c r="AU37" s="21">
        <v>12</v>
      </c>
      <c r="AV37" s="21">
        <f>VLOOKUP(B:B,[3]Sheet2!$B$1:$W$65536,22,0)</f>
        <v>15</v>
      </c>
      <c r="AW37" s="21">
        <f>AV37-AT37</f>
        <v>7</v>
      </c>
      <c r="AX37" s="21" t="s">
        <v>21</v>
      </c>
      <c r="AY37" s="21">
        <f>VLOOKUP(B:B,[5]Sheet2!$B$1:$X$65536,23,0)</f>
        <v>4112.8</v>
      </c>
      <c r="AZ37" s="21">
        <f>AY37*0.1</f>
        <v>411.28</v>
      </c>
      <c r="BA37" s="21"/>
      <c r="BB37" s="17">
        <v>150</v>
      </c>
      <c r="BC37" s="15">
        <v>225</v>
      </c>
      <c r="BD37" s="15">
        <f>VLOOKUP(B:B,'[2]SQL Results'!$B$1:$AO$65536,40,0)</f>
        <v>541.92</v>
      </c>
      <c r="BE37" s="15">
        <f>BD37-BC37</f>
        <v>316.92</v>
      </c>
      <c r="BF37" s="15" t="s">
        <v>21</v>
      </c>
      <c r="BG37" s="15">
        <f>VLOOKUP(B:B,'[4]SQL Results'!$B$1:$AO$65536,40,0)</f>
        <v>541.92</v>
      </c>
      <c r="BH37" s="15">
        <f>BG37*0.08</f>
        <v>43.3536</v>
      </c>
      <c r="BI37" s="15"/>
      <c r="BJ37" s="15">
        <v>84.5</v>
      </c>
      <c r="BK37" s="15">
        <v>169</v>
      </c>
      <c r="BL37" s="15">
        <v>0</v>
      </c>
      <c r="BM37" s="15">
        <f>BL37-BJ37</f>
        <v>-84.5</v>
      </c>
      <c r="BN37" s="15" t="s">
        <v>121</v>
      </c>
      <c r="BO37" s="15">
        <v>0</v>
      </c>
      <c r="BP37" s="15">
        <f>BO37*0.05</f>
        <v>0</v>
      </c>
      <c r="BQ37" s="15">
        <f>BM37*0.02</f>
        <v>-1.69</v>
      </c>
      <c r="BR37" s="15">
        <v>507</v>
      </c>
      <c r="BS37" s="17">
        <v>634</v>
      </c>
      <c r="BT37" s="15">
        <f>VLOOKUP(B:B,'[2]SQL Results'!$B$1:$AJ$65536,35,0)</f>
        <v>517.5</v>
      </c>
      <c r="BU37" s="15">
        <f t="shared" si="21"/>
        <v>10.5</v>
      </c>
      <c r="BV37" s="49" t="s">
        <v>20</v>
      </c>
      <c r="BW37" s="15">
        <f>VLOOKUP(B:B,'[4]SQL Results'!$B$1:$AJ$65536,35,0)</f>
        <v>552.5</v>
      </c>
      <c r="BX37" s="49">
        <f>BW37*0.07</f>
        <v>38.675</v>
      </c>
      <c r="BY37" s="17"/>
      <c r="BZ37" s="22">
        <v>959</v>
      </c>
      <c r="CA37" s="22">
        <v>1342.6</v>
      </c>
      <c r="CB37" s="15">
        <f>VLOOKUP(B:B,'[2]SQL Results'!$B$1:$AT$65536,45,0)</f>
        <v>573.03</v>
      </c>
      <c r="CC37" s="15">
        <f>CB37-BZ37</f>
        <v>-385.97</v>
      </c>
      <c r="CD37" s="52" t="s">
        <v>121</v>
      </c>
      <c r="CE37" s="15">
        <f>VLOOKUP(B:B,'[4]SQL Results'!$B$1:$AT$65536,45,0)</f>
        <v>671.03</v>
      </c>
      <c r="CF37" s="52">
        <f>CE37*0.05</f>
        <v>33.5515</v>
      </c>
      <c r="CG37" s="52">
        <f>CC37*0.02</f>
        <v>-7.7194</v>
      </c>
      <c r="CH37" s="72">
        <f t="shared" si="22"/>
        <v>739.2611</v>
      </c>
      <c r="CI37" s="72">
        <f t="shared" si="23"/>
        <v>-15.0094</v>
      </c>
    </row>
    <row r="38" spans="1:87">
      <c r="A38" s="14">
        <v>34</v>
      </c>
      <c r="B38" s="14">
        <v>399</v>
      </c>
      <c r="C38" s="14" t="s">
        <v>163</v>
      </c>
      <c r="D38" s="14" t="s">
        <v>132</v>
      </c>
      <c r="E38" s="14" t="s">
        <v>155</v>
      </c>
      <c r="F38" s="15">
        <v>17</v>
      </c>
      <c r="G38" s="15">
        <v>23</v>
      </c>
      <c r="H38" s="15">
        <f>VLOOKUP(B:B,'[2]SQL Results'!$B$1:$G$65536,6,0)</f>
        <v>12</v>
      </c>
      <c r="I38" s="15">
        <f>H38-F38</f>
        <v>-5</v>
      </c>
      <c r="J38" s="15" t="s">
        <v>121</v>
      </c>
      <c r="K38" s="15">
        <f>VLOOKUP(B:B,'[4]SQL Results'!$B$1:$G$65536,6,0)</f>
        <v>12</v>
      </c>
      <c r="L38" s="15">
        <f t="shared" si="18"/>
        <v>12</v>
      </c>
      <c r="M38" s="15">
        <f t="shared" si="19"/>
        <v>-4</v>
      </c>
      <c r="N38" s="15">
        <v>62</v>
      </c>
      <c r="O38" s="21">
        <v>71</v>
      </c>
      <c r="P38" s="21">
        <f>VLOOKUP(B:B,'[2]SQL Results'!$B$1:$L$65536,11,0)</f>
        <v>49</v>
      </c>
      <c r="Q38" s="21">
        <f>P38-N38</f>
        <v>-13</v>
      </c>
      <c r="R38" s="21" t="s">
        <v>121</v>
      </c>
      <c r="S38" s="21">
        <f>VLOOKUP(B:B,'[4]SQL Results'!$B$1:$L$65536,11,0)</f>
        <v>50</v>
      </c>
      <c r="T38" s="21">
        <f>S38*0.8</f>
        <v>40</v>
      </c>
      <c r="U38" s="21">
        <f>Q38*0.6</f>
        <v>-7.8</v>
      </c>
      <c r="V38" s="21">
        <v>53</v>
      </c>
      <c r="W38" s="21">
        <v>61</v>
      </c>
      <c r="X38" s="21">
        <f>VLOOKUP(B:B,'[2]SQL Results'!$B$1:$V$65536,21,0)</f>
        <v>55</v>
      </c>
      <c r="Y38" s="21">
        <f>X38-V38</f>
        <v>2</v>
      </c>
      <c r="Z38" s="21" t="s">
        <v>20</v>
      </c>
      <c r="AA38" s="21">
        <f>VLOOKUP(B:B,'[4]SQL Results'!$B$1:$V$65536,21,0)</f>
        <v>54</v>
      </c>
      <c r="AB38" s="21">
        <f>AA38*1</f>
        <v>54</v>
      </c>
      <c r="AC38" s="21"/>
      <c r="AD38" s="21">
        <v>5</v>
      </c>
      <c r="AE38" s="21">
        <v>7</v>
      </c>
      <c r="AF38" s="21">
        <f>VLOOKUP(B:B,'[2]SQL Results'!$B$1:$Q$65536,16,0)</f>
        <v>1</v>
      </c>
      <c r="AG38" s="21">
        <f>AF38-AD38</f>
        <v>-4</v>
      </c>
      <c r="AH38" s="21" t="s">
        <v>121</v>
      </c>
      <c r="AI38" s="21">
        <f>VLOOKUP(B:B,'[4]SQL Results'!$B$1:$Q$65536,16,0)</f>
        <v>2</v>
      </c>
      <c r="AJ38" s="21">
        <f>AI38*0.8</f>
        <v>1.6</v>
      </c>
      <c r="AK38" s="21">
        <f>AG38*0.4</f>
        <v>-1.6</v>
      </c>
      <c r="AL38" s="21">
        <v>1</v>
      </c>
      <c r="AM38" s="21">
        <v>2</v>
      </c>
      <c r="AN38" s="21">
        <f>VLOOKUP(B:B,[3]Sheet1!$B$1:$W$65536,22,0)</f>
        <v>4</v>
      </c>
      <c r="AO38" s="21">
        <f t="shared" si="20"/>
        <v>3</v>
      </c>
      <c r="AP38" s="21" t="s">
        <v>21</v>
      </c>
      <c r="AQ38" s="21">
        <f>VLOOKUP(B:B,[5]Sheet1!$B$1:$X$65536,23,0)</f>
        <v>396.01</v>
      </c>
      <c r="AR38" s="21">
        <f>AQ38*0.1</f>
        <v>39.601</v>
      </c>
      <c r="AS38" s="21"/>
      <c r="AT38" s="21">
        <v>10</v>
      </c>
      <c r="AU38" s="21">
        <v>15</v>
      </c>
      <c r="AV38" s="21">
        <f>VLOOKUP(B:B,[3]Sheet2!$B$1:$W$65536,22,0)</f>
        <v>16</v>
      </c>
      <c r="AW38" s="21">
        <f>AV38-AT38</f>
        <v>6</v>
      </c>
      <c r="AX38" s="21" t="s">
        <v>21</v>
      </c>
      <c r="AY38" s="21">
        <f>VLOOKUP(B:B,[5]Sheet2!$B$1:$X$65536,23,0)</f>
        <v>4480.34</v>
      </c>
      <c r="AZ38" s="21">
        <f>AY38*0.1</f>
        <v>448.034</v>
      </c>
      <c r="BA38" s="21"/>
      <c r="BB38" s="15">
        <v>396</v>
      </c>
      <c r="BC38" s="15">
        <v>594</v>
      </c>
      <c r="BD38" s="15">
        <f>VLOOKUP(B:B,'[2]SQL Results'!$B$1:$AO$65536,40,0)</f>
        <v>396</v>
      </c>
      <c r="BE38" s="15">
        <f>BD38-BB38</f>
        <v>0</v>
      </c>
      <c r="BF38" s="15" t="s">
        <v>20</v>
      </c>
      <c r="BG38" s="15">
        <f>VLOOKUP(B:B,'[4]SQL Results'!$B$1:$AO$65536,40,0)</f>
        <v>396</v>
      </c>
      <c r="BH38" s="15">
        <f>BG38*0.07</f>
        <v>27.72</v>
      </c>
      <c r="BI38" s="15"/>
      <c r="BJ38" s="15">
        <v>84.5</v>
      </c>
      <c r="BK38" s="15">
        <v>169</v>
      </c>
      <c r="BL38" s="15">
        <f>VLOOKUP(B:B,'[2]SQL Results'!$B$1:$AE$65536,30,0)</f>
        <v>169</v>
      </c>
      <c r="BM38" s="15">
        <f>BL38-BJ38</f>
        <v>84.5</v>
      </c>
      <c r="BN38" s="15" t="s">
        <v>21</v>
      </c>
      <c r="BO38" s="15">
        <f>VLOOKUP(B:B,'[4]SQL Results'!$B$1:$AE$65536,30,0)</f>
        <v>427.01</v>
      </c>
      <c r="BP38" s="15">
        <f>BO38*0.09</f>
        <v>38.4309</v>
      </c>
      <c r="BQ38" s="15"/>
      <c r="BR38" s="15">
        <v>551</v>
      </c>
      <c r="BS38" s="17">
        <v>689</v>
      </c>
      <c r="BT38" s="15">
        <f>VLOOKUP(B:B,'[2]SQL Results'!$B$1:$AJ$65536,35,0)</f>
        <v>466.95</v>
      </c>
      <c r="BU38" s="15">
        <f t="shared" si="21"/>
        <v>-84.05</v>
      </c>
      <c r="BV38" s="15" t="s">
        <v>121</v>
      </c>
      <c r="BW38" s="15">
        <f>VLOOKUP(B:B,'[4]SQL Results'!$B$1:$AJ$65536,35,0)</f>
        <v>595.88</v>
      </c>
      <c r="BX38" s="17"/>
      <c r="BY38" s="17"/>
      <c r="BZ38" s="22">
        <v>1447</v>
      </c>
      <c r="CA38" s="22">
        <v>1808.75</v>
      </c>
      <c r="CB38" s="15">
        <f>VLOOKUP(B:B,'[2]SQL Results'!$B$1:$AT$65536,45,0)</f>
        <v>2324.39</v>
      </c>
      <c r="CC38" s="15">
        <f>CB38-BZ38</f>
        <v>877.39</v>
      </c>
      <c r="CD38" s="52" t="s">
        <v>21</v>
      </c>
      <c r="CE38" s="15">
        <f>VLOOKUP(B:B,'[4]SQL Results'!$B$1:$AT$65536,45,0)</f>
        <v>1176.03</v>
      </c>
      <c r="CF38" s="52">
        <f>CE38*0.09</f>
        <v>105.8427</v>
      </c>
      <c r="CG38" s="52"/>
      <c r="CH38" s="72">
        <f t="shared" si="22"/>
        <v>767.2286</v>
      </c>
      <c r="CI38" s="72">
        <f t="shared" si="23"/>
        <v>-13.4</v>
      </c>
    </row>
    <row r="39" spans="1:87">
      <c r="A39" s="14">
        <v>35</v>
      </c>
      <c r="B39" s="14">
        <v>573</v>
      </c>
      <c r="C39" s="14" t="s">
        <v>164</v>
      </c>
      <c r="D39" s="14" t="s">
        <v>135</v>
      </c>
      <c r="E39" s="14" t="s">
        <v>155</v>
      </c>
      <c r="F39" s="15">
        <v>6</v>
      </c>
      <c r="G39" s="15">
        <v>11</v>
      </c>
      <c r="H39" s="15">
        <f>VLOOKUP(B:B,'[2]SQL Results'!$B$1:$G$65536,6,0)</f>
        <v>8</v>
      </c>
      <c r="I39" s="15">
        <f>H39-F39</f>
        <v>2</v>
      </c>
      <c r="J39" s="15" t="s">
        <v>20</v>
      </c>
      <c r="K39" s="15">
        <f>VLOOKUP(B:B,'[4]SQL Results'!$B$1:$G$65536,6,0)</f>
        <v>8</v>
      </c>
      <c r="L39" s="15">
        <f>K39*2.5</f>
        <v>20</v>
      </c>
      <c r="M39" s="15"/>
      <c r="N39" s="15">
        <v>41</v>
      </c>
      <c r="O39" s="21">
        <v>47</v>
      </c>
      <c r="P39" s="21">
        <f>VLOOKUP(B:B,'[2]SQL Results'!$B$1:$L$65536,11,0)</f>
        <v>36</v>
      </c>
      <c r="Q39" s="21">
        <f>P39-N39</f>
        <v>-5</v>
      </c>
      <c r="R39" s="21" t="s">
        <v>121</v>
      </c>
      <c r="S39" s="21">
        <f>VLOOKUP(B:B,'[4]SQL Results'!$B$1:$L$65536,11,0)</f>
        <v>31</v>
      </c>
      <c r="T39" s="21">
        <f>S39*0.8</f>
        <v>24.8</v>
      </c>
      <c r="U39" s="21">
        <f>Q39*0.6</f>
        <v>-3</v>
      </c>
      <c r="V39" s="21">
        <v>60</v>
      </c>
      <c r="W39" s="21">
        <v>69</v>
      </c>
      <c r="X39" s="21">
        <f>VLOOKUP(B:B,'[2]SQL Results'!$B$1:$V$65536,21,0)</f>
        <v>47</v>
      </c>
      <c r="Y39" s="21">
        <f>X39-V39</f>
        <v>-13</v>
      </c>
      <c r="Z39" s="21" t="s">
        <v>121</v>
      </c>
      <c r="AA39" s="21">
        <f>VLOOKUP(B:B,'[4]SQL Results'!$B$1:$V$65536,21,0)</f>
        <v>45</v>
      </c>
      <c r="AB39" s="21">
        <f>AA39*0.8</f>
        <v>36</v>
      </c>
      <c r="AC39" s="21">
        <f>Y39*0.4</f>
        <v>-5.2</v>
      </c>
      <c r="AD39" s="21">
        <v>2</v>
      </c>
      <c r="AE39" s="21">
        <v>3</v>
      </c>
      <c r="AF39" s="21">
        <f>VLOOKUP(B:B,'[2]SQL Results'!$B$1:$Q$65536,16,0)</f>
        <v>4</v>
      </c>
      <c r="AG39" s="21">
        <f>AF39-AD39</f>
        <v>2</v>
      </c>
      <c r="AH39" s="21" t="s">
        <v>21</v>
      </c>
      <c r="AI39" s="21">
        <f>VLOOKUP(B:B,'[4]SQL Results'!$B$1:$Q$65536,16,0)</f>
        <v>3</v>
      </c>
      <c r="AJ39" s="21">
        <f>AI39*2</f>
        <v>6</v>
      </c>
      <c r="AK39" s="21"/>
      <c r="AL39" s="21">
        <v>1</v>
      </c>
      <c r="AM39" s="21">
        <v>2</v>
      </c>
      <c r="AN39" s="21">
        <f>VLOOKUP(B:B,[3]Sheet1!$B$1:$W$65536,22,0)</f>
        <v>5</v>
      </c>
      <c r="AO39" s="21">
        <f t="shared" si="20"/>
        <v>4</v>
      </c>
      <c r="AP39" s="21" t="s">
        <v>21</v>
      </c>
      <c r="AQ39" s="21">
        <f>VLOOKUP(B:B,[5]Sheet1!$B$1:$X$65536,23,0)</f>
        <v>594.02</v>
      </c>
      <c r="AR39" s="21">
        <f>AQ39*0.1</f>
        <v>59.402</v>
      </c>
      <c r="AS39" s="21"/>
      <c r="AT39" s="21">
        <v>2</v>
      </c>
      <c r="AU39" s="21">
        <v>4</v>
      </c>
      <c r="AV39" s="21">
        <f>VLOOKUP(B:B,[3]Sheet2!$B$1:$W$65536,22,0)</f>
        <v>4</v>
      </c>
      <c r="AW39" s="21">
        <f>AV39-AT39</f>
        <v>2</v>
      </c>
      <c r="AX39" s="21" t="s">
        <v>21</v>
      </c>
      <c r="AY39" s="21">
        <f>VLOOKUP(B:B,[5]Sheet2!$B$1:$X$65536,23,0)</f>
        <v>776</v>
      </c>
      <c r="AZ39" s="21">
        <f>AY39*0.1</f>
        <v>77.6</v>
      </c>
      <c r="BA39" s="21"/>
      <c r="BB39" s="17">
        <v>150</v>
      </c>
      <c r="BC39" s="15">
        <v>225</v>
      </c>
      <c r="BD39" s="15">
        <v>0</v>
      </c>
      <c r="BE39" s="15">
        <f>BD39-BB39</f>
        <v>-150</v>
      </c>
      <c r="BF39" s="15" t="s">
        <v>121</v>
      </c>
      <c r="BG39" s="15">
        <v>0</v>
      </c>
      <c r="BH39" s="15">
        <f>BG39*0.05</f>
        <v>0</v>
      </c>
      <c r="BI39" s="15">
        <f>BE39*0.04</f>
        <v>-6</v>
      </c>
      <c r="BJ39" s="15">
        <v>84.5</v>
      </c>
      <c r="BK39" s="15">
        <v>169</v>
      </c>
      <c r="BL39" s="15">
        <v>0</v>
      </c>
      <c r="BM39" s="15">
        <f>BL39-BJ39</f>
        <v>-84.5</v>
      </c>
      <c r="BN39" s="15" t="s">
        <v>121</v>
      </c>
      <c r="BO39" s="15">
        <v>0</v>
      </c>
      <c r="BP39" s="15">
        <f>BO39*0.05</f>
        <v>0</v>
      </c>
      <c r="BQ39" s="15">
        <f>BM39*0.02</f>
        <v>-1.69</v>
      </c>
      <c r="BR39" s="15">
        <v>784.44</v>
      </c>
      <c r="BS39" s="17">
        <v>981</v>
      </c>
      <c r="BT39" s="15">
        <f>VLOOKUP(B:B,'[2]SQL Results'!$B$1:$AJ$65536,35,0)</f>
        <v>519.03</v>
      </c>
      <c r="BU39" s="15">
        <f t="shared" si="21"/>
        <v>-265.41</v>
      </c>
      <c r="BV39" s="15" t="s">
        <v>121</v>
      </c>
      <c r="BW39" s="15">
        <f>VLOOKUP(B:B,'[4]SQL Results'!$B$1:$AJ$65536,35,0)</f>
        <v>555.53</v>
      </c>
      <c r="BX39" s="15">
        <f>BW39*0.05</f>
        <v>27.7765</v>
      </c>
      <c r="BY39" s="15">
        <f>BU39*0.02</f>
        <v>-5.3082</v>
      </c>
      <c r="BZ39" s="22">
        <v>389.01</v>
      </c>
      <c r="CA39" s="22">
        <v>544.61</v>
      </c>
      <c r="CB39" s="15">
        <v>0</v>
      </c>
      <c r="CC39" s="15">
        <f>CB39-BZ39</f>
        <v>-389.01</v>
      </c>
      <c r="CD39" s="52" t="s">
        <v>121</v>
      </c>
      <c r="CE39" s="15">
        <v>0</v>
      </c>
      <c r="CF39" s="52">
        <f>CE39*0.05</f>
        <v>0</v>
      </c>
      <c r="CG39" s="52">
        <f>CC39*0.02</f>
        <v>-7.7802</v>
      </c>
      <c r="CH39" s="72">
        <f t="shared" si="22"/>
        <v>251.5785</v>
      </c>
      <c r="CI39" s="72">
        <f t="shared" si="23"/>
        <v>-28.9784</v>
      </c>
    </row>
    <row r="40" spans="1:87">
      <c r="A40" s="14">
        <v>36</v>
      </c>
      <c r="B40" s="14">
        <v>377</v>
      </c>
      <c r="C40" s="14" t="s">
        <v>165</v>
      </c>
      <c r="D40" s="14" t="s">
        <v>132</v>
      </c>
      <c r="E40" s="14" t="s">
        <v>155</v>
      </c>
      <c r="F40" s="15">
        <v>17</v>
      </c>
      <c r="G40" s="15">
        <v>23</v>
      </c>
      <c r="H40" s="15">
        <f>VLOOKUP(B:B,'[2]SQL Results'!$B$1:$G$65536,6,0)</f>
        <v>7</v>
      </c>
      <c r="I40" s="15">
        <f>H40-F40</f>
        <v>-10</v>
      </c>
      <c r="J40" s="15" t="s">
        <v>121</v>
      </c>
      <c r="K40" s="15">
        <f>VLOOKUP(B:B,'[4]SQL Results'!$B$1:$G$65536,6,0)</f>
        <v>7</v>
      </c>
      <c r="L40" s="15">
        <f>K40*1</f>
        <v>7</v>
      </c>
      <c r="M40" s="15">
        <f>I40*0.8</f>
        <v>-8</v>
      </c>
      <c r="N40" s="15">
        <v>77</v>
      </c>
      <c r="O40" s="21">
        <v>84</v>
      </c>
      <c r="P40" s="21">
        <f>VLOOKUP(B:B,'[2]SQL Results'!$B$1:$L$65536,11,0)</f>
        <v>44</v>
      </c>
      <c r="Q40" s="21">
        <f>P40-N40</f>
        <v>-33</v>
      </c>
      <c r="R40" s="21" t="s">
        <v>121</v>
      </c>
      <c r="S40" s="21">
        <f>VLOOKUP(B:B,'[4]SQL Results'!$B$1:$L$65536,11,0)</f>
        <v>42</v>
      </c>
      <c r="T40" s="21">
        <f>S40*0.8</f>
        <v>33.6</v>
      </c>
      <c r="U40" s="21">
        <f>Q40*0.6</f>
        <v>-19.8</v>
      </c>
      <c r="V40" s="21">
        <v>80</v>
      </c>
      <c r="W40" s="21">
        <v>91</v>
      </c>
      <c r="X40" s="21">
        <f>VLOOKUP(B:B,'[2]SQL Results'!$B$1:$V$65536,21,0)</f>
        <v>37</v>
      </c>
      <c r="Y40" s="21">
        <f>X40-V40</f>
        <v>-43</v>
      </c>
      <c r="Z40" s="21" t="s">
        <v>121</v>
      </c>
      <c r="AA40" s="21">
        <f>VLOOKUP(B:B,'[4]SQL Results'!$B$1:$V$65536,21,0)</f>
        <v>31</v>
      </c>
      <c r="AB40" s="21">
        <f>AA40*0.8</f>
        <v>24.8</v>
      </c>
      <c r="AC40" s="21">
        <f>Y40*0.4</f>
        <v>-17.2</v>
      </c>
      <c r="AD40" s="21">
        <v>2</v>
      </c>
      <c r="AE40" s="21">
        <v>3</v>
      </c>
      <c r="AF40" s="21">
        <f>VLOOKUP(B:B,'[2]SQL Results'!$B$1:$Q$65536,16,0)</f>
        <v>3</v>
      </c>
      <c r="AG40" s="21">
        <f>AF40-AD40</f>
        <v>1</v>
      </c>
      <c r="AH40" s="21" t="s">
        <v>21</v>
      </c>
      <c r="AI40" s="21">
        <f>VLOOKUP(B:B,'[4]SQL Results'!$B$1:$Q$65536,16,0)</f>
        <v>4</v>
      </c>
      <c r="AJ40" s="21">
        <f>AI40*2</f>
        <v>8</v>
      </c>
      <c r="AK40" s="21"/>
      <c r="AL40" s="21">
        <v>4</v>
      </c>
      <c r="AM40" s="21">
        <v>6</v>
      </c>
      <c r="AN40" s="21">
        <f>VLOOKUP(B:B,[3]Sheet1!$B$1:$W$65536,22,0)</f>
        <v>1</v>
      </c>
      <c r="AO40" s="21">
        <f t="shared" si="20"/>
        <v>-3</v>
      </c>
      <c r="AP40" s="21" t="s">
        <v>121</v>
      </c>
      <c r="AQ40" s="21">
        <f>VLOOKUP(B:B,[5]Sheet1!$B$1:$X$65536,23,0)</f>
        <v>594</v>
      </c>
      <c r="AR40" s="21">
        <f>AQ40*0.05</f>
        <v>29.7</v>
      </c>
      <c r="AS40" s="21">
        <f>AO40*3</f>
        <v>-9</v>
      </c>
      <c r="AT40" s="21">
        <v>5</v>
      </c>
      <c r="AU40" s="21">
        <v>8</v>
      </c>
      <c r="AV40" s="21">
        <f>VLOOKUP(B:B,[3]Sheet2!$B$1:$W$65536,22,0)</f>
        <v>2</v>
      </c>
      <c r="AW40" s="21">
        <f>AV40-AT40</f>
        <v>-3</v>
      </c>
      <c r="AX40" s="21" t="s">
        <v>121</v>
      </c>
      <c r="AY40" s="21">
        <f>VLOOKUP(B:B,[5]Sheet2!$B$1:$X$65536,23,0)</f>
        <v>1455</v>
      </c>
      <c r="AZ40" s="21">
        <f>AY40*0.05</f>
        <v>72.75</v>
      </c>
      <c r="BA40" s="21">
        <f>AW40*8</f>
        <v>-24</v>
      </c>
      <c r="BB40" s="15">
        <v>390</v>
      </c>
      <c r="BC40" s="15">
        <v>585</v>
      </c>
      <c r="BD40" s="15">
        <f>VLOOKUP(B:B,'[2]SQL Results'!$B$1:$AO$65536,40,0)</f>
        <v>792</v>
      </c>
      <c r="BE40" s="15">
        <f>BD40-BC40</f>
        <v>207</v>
      </c>
      <c r="BF40" s="15" t="s">
        <v>21</v>
      </c>
      <c r="BG40" s="15">
        <f>VLOOKUP(B:B,'[4]SQL Results'!$B$1:$AO$65536,40,0)</f>
        <v>930.6</v>
      </c>
      <c r="BH40" s="15">
        <f>BG40*0.08</f>
        <v>74.448</v>
      </c>
      <c r="BI40" s="15"/>
      <c r="BJ40" s="15">
        <v>84.5</v>
      </c>
      <c r="BK40" s="15">
        <v>169</v>
      </c>
      <c r="BL40" s="15">
        <f>VLOOKUP(B:B,'[2]SQL Results'!$B$1:$AE$65536,30,0)</f>
        <v>258.01</v>
      </c>
      <c r="BM40" s="15">
        <f>BL40-BJ40</f>
        <v>173.51</v>
      </c>
      <c r="BN40" s="15" t="s">
        <v>21</v>
      </c>
      <c r="BO40" s="15">
        <f>VLOOKUP(B:B,'[4]SQL Results'!$B$1:$AE$65536,30,0)</f>
        <v>258.01</v>
      </c>
      <c r="BP40" s="15">
        <f>BO40*0.09</f>
        <v>23.2209</v>
      </c>
      <c r="BQ40" s="15"/>
      <c r="BR40" s="15">
        <v>851</v>
      </c>
      <c r="BS40" s="17">
        <v>1064</v>
      </c>
      <c r="BT40" s="15">
        <f>VLOOKUP(B:B,'[2]SQL Results'!$B$1:$AJ$65536,35,0)</f>
        <v>557</v>
      </c>
      <c r="BU40" s="15">
        <f t="shared" si="21"/>
        <v>-294</v>
      </c>
      <c r="BV40" s="15" t="s">
        <v>121</v>
      </c>
      <c r="BW40" s="15">
        <f>VLOOKUP(B:B,'[4]SQL Results'!$B$1:$AJ$65536,35,0)</f>
        <v>522</v>
      </c>
      <c r="BX40" s="17"/>
      <c r="BY40" s="17"/>
      <c r="BZ40" s="22">
        <v>1357</v>
      </c>
      <c r="CA40" s="22">
        <v>1696.25</v>
      </c>
      <c r="CB40" s="15">
        <f>VLOOKUP(B:B,'[2]SQL Results'!$B$1:$AT$65536,45,0)</f>
        <v>1636.03</v>
      </c>
      <c r="CC40" s="15">
        <f>CB40-BZ40</f>
        <v>279.03</v>
      </c>
      <c r="CD40" s="52" t="s">
        <v>20</v>
      </c>
      <c r="CE40" s="15">
        <f>VLOOKUP(B:B,'[4]SQL Results'!$B$1:$AT$65536,45,0)</f>
        <v>1636.03</v>
      </c>
      <c r="CF40" s="15">
        <f>CE40*0.07</f>
        <v>114.5221</v>
      </c>
      <c r="CG40" s="52"/>
      <c r="CH40" s="72">
        <f t="shared" si="22"/>
        <v>388.041</v>
      </c>
      <c r="CI40" s="72">
        <f t="shared" si="23"/>
        <v>-78</v>
      </c>
    </row>
    <row r="41" spans="1:87">
      <c r="A41" s="14">
        <v>37</v>
      </c>
      <c r="B41" s="14">
        <v>743</v>
      </c>
      <c r="C41" s="14" t="s">
        <v>166</v>
      </c>
      <c r="D41" s="14" t="s">
        <v>167</v>
      </c>
      <c r="E41" s="14" t="s">
        <v>155</v>
      </c>
      <c r="F41" s="15">
        <v>6</v>
      </c>
      <c r="G41" s="15">
        <v>9</v>
      </c>
      <c r="H41" s="15">
        <f>VLOOKUP(B:B,'[2]SQL Results'!$B$1:$G$65536,6,0)</f>
        <v>10</v>
      </c>
      <c r="I41" s="15">
        <f>H41-F41</f>
        <v>4</v>
      </c>
      <c r="J41" s="15" t="s">
        <v>21</v>
      </c>
      <c r="K41" s="15">
        <f>VLOOKUP(B:B,'[4]SQL Results'!$B$1:$G$65536,6,0)</f>
        <v>10</v>
      </c>
      <c r="L41" s="15">
        <f>K41*3.5</f>
        <v>35</v>
      </c>
      <c r="M41" s="15"/>
      <c r="N41" s="15">
        <v>36</v>
      </c>
      <c r="O41" s="21">
        <v>41</v>
      </c>
      <c r="P41" s="21">
        <f>VLOOKUP(B:B,'[2]SQL Results'!$B$1:$L$65536,11,0)</f>
        <v>38</v>
      </c>
      <c r="Q41" s="21">
        <f>P41-N41</f>
        <v>2</v>
      </c>
      <c r="R41" s="21" t="s">
        <v>20</v>
      </c>
      <c r="S41" s="21">
        <f>VLOOKUP(B:B,'[4]SQL Results'!$B$1:$L$65536,11,0)</f>
        <v>41</v>
      </c>
      <c r="T41" s="21">
        <f>S41*1</f>
        <v>41</v>
      </c>
      <c r="U41" s="21"/>
      <c r="V41" s="21">
        <v>27</v>
      </c>
      <c r="W41" s="21">
        <v>29</v>
      </c>
      <c r="X41" s="21">
        <f>VLOOKUP(B:B,'[2]SQL Results'!$B$1:$V$65536,21,0)</f>
        <v>44</v>
      </c>
      <c r="Y41" s="21">
        <f>X41-V41</f>
        <v>17</v>
      </c>
      <c r="Z41" s="21" t="s">
        <v>21</v>
      </c>
      <c r="AA41" s="21">
        <f>VLOOKUP(B:B,'[4]SQL Results'!$B$1:$V$65536,21,0)</f>
        <v>45</v>
      </c>
      <c r="AB41" s="21">
        <f>AA41*1.5</f>
        <v>67.5</v>
      </c>
      <c r="AC41" s="21"/>
      <c r="AD41" s="21">
        <v>3</v>
      </c>
      <c r="AE41" s="21">
        <v>4</v>
      </c>
      <c r="AF41" s="21">
        <f>VLOOKUP(B:B,'[2]SQL Results'!$B$1:$Q$65536,16,0)</f>
        <v>2</v>
      </c>
      <c r="AG41" s="21">
        <f>AF41-AD41</f>
        <v>-1</v>
      </c>
      <c r="AH41" s="21" t="s">
        <v>121</v>
      </c>
      <c r="AI41" s="21">
        <f>VLOOKUP(B:B,'[4]SQL Results'!$B$1:$Q$65536,16,0)</f>
        <v>3</v>
      </c>
      <c r="AJ41" s="21">
        <f>AI41*0.8</f>
        <v>2.4</v>
      </c>
      <c r="AK41" s="21">
        <f>AG41*0.4</f>
        <v>-0.4</v>
      </c>
      <c r="AL41" s="21">
        <v>1</v>
      </c>
      <c r="AM41" s="21">
        <v>2</v>
      </c>
      <c r="AN41" s="21">
        <f>VLOOKUP(B:B,[3]Sheet1!$B$1:$W$65536,22,0)</f>
        <v>1</v>
      </c>
      <c r="AO41" s="21">
        <f t="shared" si="20"/>
        <v>0</v>
      </c>
      <c r="AP41" s="21" t="s">
        <v>20</v>
      </c>
      <c r="AQ41" s="21">
        <f>VLOOKUP(B:B,[5]Sheet1!$B$1:$X$65536,23,0)</f>
        <v>198</v>
      </c>
      <c r="AR41" s="21">
        <f>AQ41*0.08</f>
        <v>15.84</v>
      </c>
      <c r="AS41" s="21"/>
      <c r="AT41" s="21">
        <v>1</v>
      </c>
      <c r="AU41" s="21">
        <v>3</v>
      </c>
      <c r="AV41" s="21">
        <f>VLOOKUP(B:B,[3]Sheet2!$B$1:$W$65536,22,0)</f>
        <v>6</v>
      </c>
      <c r="AW41" s="21">
        <f>AV41-AT41</f>
        <v>5</v>
      </c>
      <c r="AX41" s="21" t="s">
        <v>21</v>
      </c>
      <c r="AY41" s="21">
        <f>VLOOKUP(B:B,[5]Sheet2!$B$1:$X$65536,23,0)</f>
        <v>1552</v>
      </c>
      <c r="AZ41" s="21">
        <f>AY41*0.1</f>
        <v>155.2</v>
      </c>
      <c r="BA41" s="21"/>
      <c r="BB41" s="15">
        <v>100</v>
      </c>
      <c r="BC41" s="15">
        <v>150</v>
      </c>
      <c r="BD41" s="15">
        <f>VLOOKUP(B:B,'[2]SQL Results'!$B$1:$AO$65536,40,0)</f>
        <v>396.01</v>
      </c>
      <c r="BE41" s="15">
        <f>BD41-BC41</f>
        <v>246.01</v>
      </c>
      <c r="BF41" s="15" t="s">
        <v>21</v>
      </c>
      <c r="BG41" s="15">
        <f>VLOOKUP(B:B,'[4]SQL Results'!$B$1:$AO$65536,40,0)</f>
        <v>396.01</v>
      </c>
      <c r="BH41" s="15">
        <f>BG41*0.08</f>
        <v>31.6808</v>
      </c>
      <c r="BI41" s="15"/>
      <c r="BJ41" s="15">
        <v>84.5</v>
      </c>
      <c r="BK41" s="15">
        <v>169</v>
      </c>
      <c r="BL41" s="15">
        <v>0</v>
      </c>
      <c r="BM41" s="15">
        <f>BL41-BJ41</f>
        <v>-84.5</v>
      </c>
      <c r="BN41" s="15" t="s">
        <v>121</v>
      </c>
      <c r="BO41" s="15">
        <v>0</v>
      </c>
      <c r="BP41" s="15">
        <f>BO41*0.05</f>
        <v>0</v>
      </c>
      <c r="BQ41" s="15">
        <f>BM41*0.02</f>
        <v>-1.69</v>
      </c>
      <c r="BR41" s="15">
        <v>545</v>
      </c>
      <c r="BS41" s="17">
        <v>681</v>
      </c>
      <c r="BT41" s="15">
        <f>VLOOKUP(B:B,'[2]SQL Results'!$B$1:$AJ$65536,35,0)</f>
        <v>659.01</v>
      </c>
      <c r="BU41" s="15">
        <f t="shared" si="21"/>
        <v>114.01</v>
      </c>
      <c r="BV41" s="49" t="s">
        <v>20</v>
      </c>
      <c r="BW41" s="15">
        <f>VLOOKUP(B:B,'[4]SQL Results'!$B$1:$AJ$65536,35,0)</f>
        <v>694.01</v>
      </c>
      <c r="BX41" s="49">
        <f>BW41*0.07</f>
        <v>48.5807</v>
      </c>
      <c r="BY41" s="17"/>
      <c r="BZ41" s="22">
        <v>1720</v>
      </c>
      <c r="CA41" s="22">
        <v>2150</v>
      </c>
      <c r="CB41" s="15">
        <f>VLOOKUP(B:B,'[2]SQL Results'!$B$1:$AT$65536,45,0)</f>
        <v>98</v>
      </c>
      <c r="CC41" s="15">
        <f>CB41-BZ41</f>
        <v>-1622</v>
      </c>
      <c r="CD41" s="52" t="s">
        <v>121</v>
      </c>
      <c r="CE41" s="15">
        <f>VLOOKUP(B:B,'[4]SQL Results'!$B$1:$AT$65536,45,0)</f>
        <v>98</v>
      </c>
      <c r="CF41" s="52">
        <f>CE41*0.05</f>
        <v>4.9</v>
      </c>
      <c r="CG41" s="52">
        <f>CC41*0.02</f>
        <v>-32.44</v>
      </c>
      <c r="CH41" s="72">
        <f t="shared" si="22"/>
        <v>402.1015</v>
      </c>
      <c r="CI41" s="72">
        <f t="shared" si="23"/>
        <v>-34.53</v>
      </c>
    </row>
    <row r="42" spans="1:87">
      <c r="A42" s="14">
        <v>38</v>
      </c>
      <c r="B42" s="14">
        <v>584</v>
      </c>
      <c r="C42" s="14" t="s">
        <v>168</v>
      </c>
      <c r="D42" s="14" t="s">
        <v>167</v>
      </c>
      <c r="E42" s="14" t="s">
        <v>155</v>
      </c>
      <c r="F42" s="15">
        <v>6</v>
      </c>
      <c r="G42" s="15">
        <v>9</v>
      </c>
      <c r="H42" s="15">
        <v>0</v>
      </c>
      <c r="I42" s="15">
        <f>H42-F42</f>
        <v>-6</v>
      </c>
      <c r="J42" s="15" t="s">
        <v>121</v>
      </c>
      <c r="K42" s="15">
        <v>0</v>
      </c>
      <c r="L42" s="15">
        <f>K42*1</f>
        <v>0</v>
      </c>
      <c r="M42" s="15">
        <f>I42*0.8</f>
        <v>-4.8</v>
      </c>
      <c r="N42" s="15">
        <v>11</v>
      </c>
      <c r="O42" s="21">
        <v>12</v>
      </c>
      <c r="P42" s="21">
        <f>VLOOKUP(B:B,'[2]SQL Results'!$B$1:$L$65536,11,0)</f>
        <v>17</v>
      </c>
      <c r="Q42" s="21">
        <f>P42-N42</f>
        <v>6</v>
      </c>
      <c r="R42" s="21" t="s">
        <v>21</v>
      </c>
      <c r="S42" s="21">
        <f>VLOOKUP(B:B,'[4]SQL Results'!$B$1:$L$65536,11,0)</f>
        <v>18</v>
      </c>
      <c r="T42" s="21">
        <f>S42*2</f>
        <v>36</v>
      </c>
      <c r="U42" s="21"/>
      <c r="V42" s="21">
        <v>39</v>
      </c>
      <c r="W42" s="21">
        <v>45</v>
      </c>
      <c r="X42" s="21">
        <f>VLOOKUP(B:B,'[2]SQL Results'!$B$1:$V$65536,21,0)</f>
        <v>46</v>
      </c>
      <c r="Y42" s="21">
        <f>X42-V42</f>
        <v>7</v>
      </c>
      <c r="Z42" s="21" t="s">
        <v>21</v>
      </c>
      <c r="AA42" s="21">
        <f>VLOOKUP(B:B,'[4]SQL Results'!$B$1:$V$65536,21,0)</f>
        <v>34</v>
      </c>
      <c r="AB42" s="21">
        <f>AA42*1.5</f>
        <v>51</v>
      </c>
      <c r="AC42" s="21"/>
      <c r="AD42" s="21">
        <v>3</v>
      </c>
      <c r="AE42" s="21">
        <v>4</v>
      </c>
      <c r="AF42" s="21">
        <f>VLOOKUP(B:B,'[2]SQL Results'!$B$1:$Q$65536,16,0)</f>
        <v>3</v>
      </c>
      <c r="AG42" s="21">
        <f>AF42-AD42</f>
        <v>0</v>
      </c>
      <c r="AH42" s="21" t="s">
        <v>20</v>
      </c>
      <c r="AI42" s="21">
        <f>VLOOKUP(B:B,'[4]SQL Results'!$B$1:$Q$65536,16,0)</f>
        <v>3</v>
      </c>
      <c r="AJ42" s="21">
        <f>AI42*1</f>
        <v>3</v>
      </c>
      <c r="AK42" s="21"/>
      <c r="AL42" s="21">
        <v>1</v>
      </c>
      <c r="AM42" s="21">
        <v>2</v>
      </c>
      <c r="AN42" s="21">
        <v>0</v>
      </c>
      <c r="AO42" s="21">
        <f t="shared" si="20"/>
        <v>-1</v>
      </c>
      <c r="AP42" s="21" t="s">
        <v>121</v>
      </c>
      <c r="AQ42" s="21">
        <v>0</v>
      </c>
      <c r="AR42" s="21">
        <f>AQ42*0.05</f>
        <v>0</v>
      </c>
      <c r="AS42" s="21">
        <f>AO42*3</f>
        <v>-3</v>
      </c>
      <c r="AT42" s="21">
        <v>10</v>
      </c>
      <c r="AU42" s="21">
        <v>15</v>
      </c>
      <c r="AV42" s="21">
        <f>VLOOKUP(B:B,[3]Sheet2!$B$1:$W$65536,22,0)</f>
        <v>2</v>
      </c>
      <c r="AW42" s="21">
        <f>AV42-AT42</f>
        <v>-8</v>
      </c>
      <c r="AX42" s="21" t="s">
        <v>121</v>
      </c>
      <c r="AY42" s="21">
        <f>VLOOKUP(B:B,[5]Sheet2!$B$1:$X$65536,23,0)</f>
        <v>620.8</v>
      </c>
      <c r="AZ42" s="21">
        <f>AY42*0.05</f>
        <v>31.04</v>
      </c>
      <c r="BA42" s="21">
        <f>AW42*8</f>
        <v>-64</v>
      </c>
      <c r="BB42" s="15">
        <v>270</v>
      </c>
      <c r="BC42" s="15">
        <v>405</v>
      </c>
      <c r="BD42" s="15">
        <v>0</v>
      </c>
      <c r="BE42" s="15">
        <f>BD42-BB42</f>
        <v>-270</v>
      </c>
      <c r="BF42" s="15" t="s">
        <v>121</v>
      </c>
      <c r="BG42" s="15">
        <v>0</v>
      </c>
      <c r="BH42" s="15">
        <f>BG42*0.05</f>
        <v>0</v>
      </c>
      <c r="BI42" s="15">
        <f>BE42*0.04</f>
        <v>-10.8</v>
      </c>
      <c r="BJ42" s="15">
        <v>360.01</v>
      </c>
      <c r="BK42" s="15">
        <v>540</v>
      </c>
      <c r="BL42" s="15">
        <f>VLOOKUP(B:B,'[2]SQL Results'!$B$1:$AE$65536,30,0)</f>
        <v>360.01</v>
      </c>
      <c r="BM42" s="15">
        <f>BL42-BJ42</f>
        <v>0</v>
      </c>
      <c r="BN42" s="15" t="s">
        <v>20</v>
      </c>
      <c r="BO42" s="15">
        <f>VLOOKUP(B:B,'[4]SQL Results'!$B$1:$AE$65536,30,0)</f>
        <v>360.01</v>
      </c>
      <c r="BP42" s="15">
        <f>BO42*0.07</f>
        <v>25.2007</v>
      </c>
      <c r="BQ42" s="15"/>
      <c r="BR42" s="15">
        <v>732</v>
      </c>
      <c r="BS42" s="17">
        <v>915</v>
      </c>
      <c r="BT42" s="15">
        <f>VLOOKUP(B:B,'[2]SQL Results'!$B$1:$AJ$65536,35,0)</f>
        <v>577</v>
      </c>
      <c r="BU42" s="15">
        <f t="shared" si="21"/>
        <v>-155</v>
      </c>
      <c r="BV42" s="15" t="s">
        <v>121</v>
      </c>
      <c r="BW42" s="15">
        <f>VLOOKUP(B:B,'[4]SQL Results'!$B$1:$AJ$65536,35,0)</f>
        <v>476.5</v>
      </c>
      <c r="BX42" s="17"/>
      <c r="BY42" s="17"/>
      <c r="BZ42" s="22">
        <v>1556</v>
      </c>
      <c r="CA42" s="22">
        <v>1945</v>
      </c>
      <c r="CB42" s="15">
        <f>VLOOKUP(B:B,'[2]SQL Results'!$B$1:$AT$65536,45,0)</f>
        <v>475</v>
      </c>
      <c r="CC42" s="15">
        <f>CB42-BZ42</f>
        <v>-1081</v>
      </c>
      <c r="CD42" s="52" t="s">
        <v>121</v>
      </c>
      <c r="CE42" s="15">
        <f>VLOOKUP(B:B,'[4]SQL Results'!$B$1:$AT$65536,45,0)</f>
        <v>475</v>
      </c>
      <c r="CF42" s="52">
        <f>CE42*0.05</f>
        <v>23.75</v>
      </c>
      <c r="CG42" s="52">
        <f>CC42*0.02</f>
        <v>-21.62</v>
      </c>
      <c r="CH42" s="72">
        <f t="shared" si="22"/>
        <v>169.9907</v>
      </c>
      <c r="CI42" s="72">
        <f t="shared" si="23"/>
        <v>-104.22</v>
      </c>
    </row>
    <row r="43" spans="1:87">
      <c r="A43" s="14">
        <v>39</v>
      </c>
      <c r="B43" s="14">
        <v>737</v>
      </c>
      <c r="C43" s="14" t="s">
        <v>169</v>
      </c>
      <c r="D43" s="14" t="s">
        <v>135</v>
      </c>
      <c r="E43" s="14" t="s">
        <v>155</v>
      </c>
      <c r="F43" s="15">
        <v>17</v>
      </c>
      <c r="G43" s="15">
        <v>22</v>
      </c>
      <c r="H43" s="15">
        <f>VLOOKUP(B:B,'[2]SQL Results'!$B$1:$G$65536,6,0)</f>
        <v>9</v>
      </c>
      <c r="I43" s="15">
        <f>H43-F43</f>
        <v>-8</v>
      </c>
      <c r="J43" s="15" t="s">
        <v>121</v>
      </c>
      <c r="K43" s="15">
        <f>VLOOKUP(B:B,'[4]SQL Results'!$B$1:$G$65536,6,0)</f>
        <v>3</v>
      </c>
      <c r="L43" s="15">
        <f>K43*1</f>
        <v>3</v>
      </c>
      <c r="M43" s="15">
        <f>I43*0.8</f>
        <v>-6.4</v>
      </c>
      <c r="N43" s="15">
        <v>35</v>
      </c>
      <c r="O43" s="21">
        <v>40</v>
      </c>
      <c r="P43" s="21">
        <f>VLOOKUP(B:B,'[2]SQL Results'!$B$1:$L$65536,11,0)</f>
        <v>57</v>
      </c>
      <c r="Q43" s="21">
        <f>P43-N43</f>
        <v>22</v>
      </c>
      <c r="R43" s="21" t="s">
        <v>21</v>
      </c>
      <c r="S43" s="21">
        <f>VLOOKUP(B:B,'[4]SQL Results'!$B$1:$L$65536,11,0)</f>
        <v>51</v>
      </c>
      <c r="T43" s="21">
        <f>S43*2</f>
        <v>102</v>
      </c>
      <c r="U43" s="21"/>
      <c r="V43" s="21">
        <v>76</v>
      </c>
      <c r="W43" s="21">
        <v>86</v>
      </c>
      <c r="X43" s="21">
        <f>VLOOKUP(B:B,'[2]SQL Results'!$B$1:$V$65536,21,0)</f>
        <v>33</v>
      </c>
      <c r="Y43" s="21">
        <f>X43-V43</f>
        <v>-43</v>
      </c>
      <c r="Z43" s="21" t="s">
        <v>121</v>
      </c>
      <c r="AA43" s="21">
        <f>VLOOKUP(B:B,'[4]SQL Results'!$B$1:$V$65536,21,0)</f>
        <v>33</v>
      </c>
      <c r="AB43" s="21">
        <f>AA43*0.8</f>
        <v>26.4</v>
      </c>
      <c r="AC43" s="21">
        <f>Y43*0.4</f>
        <v>-17.2</v>
      </c>
      <c r="AD43" s="21">
        <v>4</v>
      </c>
      <c r="AE43" s="21">
        <v>5</v>
      </c>
      <c r="AF43" s="21">
        <f>VLOOKUP(B:B,'[2]SQL Results'!$B$1:$Q$65536,16,0)</f>
        <v>4</v>
      </c>
      <c r="AG43" s="21">
        <f>AF43-AD43</f>
        <v>0</v>
      </c>
      <c r="AH43" s="21" t="s">
        <v>20</v>
      </c>
      <c r="AI43" s="21">
        <f>VLOOKUP(B:B,'[4]SQL Results'!$B$1:$Q$65536,16,0)</f>
        <v>1</v>
      </c>
      <c r="AJ43" s="21">
        <f>AI43*1</f>
        <v>1</v>
      </c>
      <c r="AK43" s="21"/>
      <c r="AL43" s="21">
        <v>6</v>
      </c>
      <c r="AM43" s="21">
        <v>9</v>
      </c>
      <c r="AN43" s="21">
        <f>VLOOKUP(B:B,[3]Sheet1!$B$1:$W$65536,22,0)</f>
        <v>2</v>
      </c>
      <c r="AO43" s="21">
        <f t="shared" si="20"/>
        <v>-4</v>
      </c>
      <c r="AP43" s="21" t="s">
        <v>121</v>
      </c>
      <c r="AQ43" s="21">
        <f>VLOOKUP(B:B,[5]Sheet1!$B$1:$X$65536,23,0)</f>
        <v>792</v>
      </c>
      <c r="AR43" s="21">
        <f>AQ43*0.05</f>
        <v>39.6</v>
      </c>
      <c r="AS43" s="21">
        <f>AO43*3</f>
        <v>-12</v>
      </c>
      <c r="AT43" s="21">
        <v>6</v>
      </c>
      <c r="AU43" s="21">
        <v>9</v>
      </c>
      <c r="AV43" s="21">
        <f>VLOOKUP(B:B,[3]Sheet2!$B$1:$W$65536,22,0)</f>
        <v>9</v>
      </c>
      <c r="AW43" s="21">
        <f>AV43-AT43</f>
        <v>3</v>
      </c>
      <c r="AX43" s="21" t="s">
        <v>21</v>
      </c>
      <c r="AY43" s="21">
        <f>VLOOKUP(B:B,[5]Sheet2!$B$1:$X$65536,23,0)</f>
        <v>2352.94</v>
      </c>
      <c r="AZ43" s="21">
        <f>AY43*0.1</f>
        <v>235.294</v>
      </c>
      <c r="BA43" s="21"/>
      <c r="BB43" s="15">
        <v>198</v>
      </c>
      <c r="BC43" s="15">
        <v>297</v>
      </c>
      <c r="BD43" s="15">
        <f>VLOOKUP(B:B,'[2]SQL Results'!$B$1:$AO$65536,40,0)</f>
        <v>594.01</v>
      </c>
      <c r="BE43" s="15">
        <f>BD43-BC43</f>
        <v>297.01</v>
      </c>
      <c r="BF43" s="15" t="s">
        <v>21</v>
      </c>
      <c r="BG43" s="15">
        <f>VLOOKUP(B:B,'[4]SQL Results'!$B$1:$AO$65536,40,0)</f>
        <v>594.01</v>
      </c>
      <c r="BH43" s="15">
        <f>BG43*0.08</f>
        <v>47.5208</v>
      </c>
      <c r="BI43" s="15"/>
      <c r="BJ43" s="15">
        <v>86</v>
      </c>
      <c r="BK43" s="15">
        <v>172</v>
      </c>
      <c r="BL43" s="15">
        <v>0</v>
      </c>
      <c r="BM43" s="15">
        <f>BL43-BJ43</f>
        <v>-86</v>
      </c>
      <c r="BN43" s="15" t="s">
        <v>121</v>
      </c>
      <c r="BO43" s="15">
        <f>VLOOKUP(B:B,'[4]SQL Results'!$B$1:$AE$65536,30,0)</f>
        <v>169</v>
      </c>
      <c r="BP43" s="15">
        <f>BO43*0.05</f>
        <v>8.45</v>
      </c>
      <c r="BQ43" s="15">
        <f>BM43*0.02</f>
        <v>-1.72</v>
      </c>
      <c r="BR43" s="15">
        <v>306</v>
      </c>
      <c r="BS43" s="15">
        <v>428</v>
      </c>
      <c r="BT43" s="15">
        <f>VLOOKUP(B:B,'[2]SQL Results'!$B$1:$AJ$65536,35,0)</f>
        <v>414.06</v>
      </c>
      <c r="BU43" s="15">
        <f t="shared" si="21"/>
        <v>108.06</v>
      </c>
      <c r="BV43" s="49" t="s">
        <v>20</v>
      </c>
      <c r="BW43" s="15">
        <f>VLOOKUP(B:B,'[4]SQL Results'!$B$1:$AJ$65536,35,0)</f>
        <v>414.06</v>
      </c>
      <c r="BX43" s="49">
        <f>BW43*0.07</f>
        <v>28.9842</v>
      </c>
      <c r="BY43" s="15"/>
      <c r="BZ43" s="22">
        <v>660.13</v>
      </c>
      <c r="CA43" s="22">
        <v>924.18</v>
      </c>
      <c r="CB43" s="15">
        <f>VLOOKUP(B:B,'[2]SQL Results'!$B$1:$AT$65536,45,0)</f>
        <v>977</v>
      </c>
      <c r="CC43" s="15">
        <f>CB43-BZ43</f>
        <v>316.87</v>
      </c>
      <c r="CD43" s="52" t="s">
        <v>21</v>
      </c>
      <c r="CE43" s="15">
        <f>VLOOKUP(B:B,'[4]SQL Results'!$B$1:$AT$65536,45,0)</f>
        <v>95</v>
      </c>
      <c r="CF43" s="52">
        <f>CE43*0.09</f>
        <v>8.55</v>
      </c>
      <c r="CG43" s="52"/>
      <c r="CH43" s="72">
        <f t="shared" si="22"/>
        <v>500.799</v>
      </c>
      <c r="CI43" s="72">
        <f t="shared" si="23"/>
        <v>-37.32</v>
      </c>
    </row>
    <row r="44" spans="1:87">
      <c r="A44" s="14">
        <v>40</v>
      </c>
      <c r="B44" s="14">
        <v>733</v>
      </c>
      <c r="C44" s="14" t="s">
        <v>170</v>
      </c>
      <c r="D44" s="14" t="s">
        <v>167</v>
      </c>
      <c r="E44" s="14" t="s">
        <v>155</v>
      </c>
      <c r="F44" s="15">
        <v>6</v>
      </c>
      <c r="G44" s="15">
        <v>9</v>
      </c>
      <c r="H44" s="15">
        <f>VLOOKUP(B:B,'[2]SQL Results'!$B$1:$G$65536,6,0)</f>
        <v>5</v>
      </c>
      <c r="I44" s="15">
        <f>H44-F44</f>
        <v>-1</v>
      </c>
      <c r="J44" s="15" t="s">
        <v>121</v>
      </c>
      <c r="K44" s="15">
        <f>VLOOKUP(B:B,'[4]SQL Results'!$B$1:$G$65536,6,0)</f>
        <v>5</v>
      </c>
      <c r="L44" s="15">
        <f>K44*1</f>
        <v>5</v>
      </c>
      <c r="M44" s="15">
        <f>I44*0.8</f>
        <v>-0.8</v>
      </c>
      <c r="N44" s="15">
        <v>7</v>
      </c>
      <c r="O44" s="21">
        <v>7</v>
      </c>
      <c r="P44" s="21">
        <f>VLOOKUP(B:B,'[2]SQL Results'!$B$1:$L$65536,11,0)</f>
        <v>13</v>
      </c>
      <c r="Q44" s="21">
        <f>P44-N44</f>
        <v>6</v>
      </c>
      <c r="R44" s="21" t="s">
        <v>21</v>
      </c>
      <c r="S44" s="21">
        <f>VLOOKUP(B:B,'[4]SQL Results'!$B$1:$L$65536,11,0)</f>
        <v>10</v>
      </c>
      <c r="T44" s="21">
        <f>S44*2</f>
        <v>20</v>
      </c>
      <c r="U44" s="21"/>
      <c r="V44" s="21">
        <v>21</v>
      </c>
      <c r="W44" s="21">
        <v>22</v>
      </c>
      <c r="X44" s="21">
        <f>VLOOKUP(B:B,'[2]SQL Results'!$B$1:$V$65536,21,0)</f>
        <v>29</v>
      </c>
      <c r="Y44" s="21">
        <f>X44-V44</f>
        <v>8</v>
      </c>
      <c r="Z44" s="21" t="s">
        <v>21</v>
      </c>
      <c r="AA44" s="21">
        <f>VLOOKUP(B:B,'[4]SQL Results'!$B$1:$V$65536,21,0)</f>
        <v>27</v>
      </c>
      <c r="AB44" s="21">
        <f>AA44*1.5</f>
        <v>40.5</v>
      </c>
      <c r="AC44" s="21"/>
      <c r="AD44" s="21">
        <v>1</v>
      </c>
      <c r="AE44" s="21">
        <v>1</v>
      </c>
      <c r="AF44" s="21">
        <f>VLOOKUP(B:B,'[2]SQL Results'!$B$1:$Q$65536,16,0)</f>
        <v>3</v>
      </c>
      <c r="AG44" s="21">
        <f>AF44-AD44</f>
        <v>2</v>
      </c>
      <c r="AH44" s="21" t="s">
        <v>21</v>
      </c>
      <c r="AI44" s="21">
        <f>VLOOKUP(B:B,'[4]SQL Results'!$B$1:$Q$65536,16,0)</f>
        <v>3</v>
      </c>
      <c r="AJ44" s="21">
        <f>AI44*2</f>
        <v>6</v>
      </c>
      <c r="AK44" s="21"/>
      <c r="AL44" s="21">
        <v>1</v>
      </c>
      <c r="AM44" s="21">
        <v>2</v>
      </c>
      <c r="AN44" s="21">
        <f>VLOOKUP(B:B,[3]Sheet1!$B$1:$W$65536,22,0)</f>
        <v>1</v>
      </c>
      <c r="AO44" s="21">
        <f t="shared" si="20"/>
        <v>0</v>
      </c>
      <c r="AP44" s="21" t="s">
        <v>20</v>
      </c>
      <c r="AQ44" s="21">
        <f>VLOOKUP(B:B,[5]Sheet1!$B$1:$X$65536,23,0)</f>
        <v>198</v>
      </c>
      <c r="AR44" s="21">
        <f>AQ44*0.08</f>
        <v>15.84</v>
      </c>
      <c r="AS44" s="21"/>
      <c r="AT44" s="21">
        <v>2</v>
      </c>
      <c r="AU44" s="21">
        <v>4</v>
      </c>
      <c r="AV44" s="21">
        <f>VLOOKUP(B:B,[3]Sheet2!$B$1:$W$65536,22,0)</f>
        <v>11</v>
      </c>
      <c r="AW44" s="21">
        <f>AV44-AT44</f>
        <v>9</v>
      </c>
      <c r="AX44" s="21" t="s">
        <v>21</v>
      </c>
      <c r="AY44" s="21">
        <f>VLOOKUP(B:B,[5]Sheet2!$B$1:$X$65536,23,0)</f>
        <v>3686</v>
      </c>
      <c r="AZ44" s="21">
        <f>AY44*0.1</f>
        <v>368.6</v>
      </c>
      <c r="BA44" s="21"/>
      <c r="BB44" s="15">
        <v>100</v>
      </c>
      <c r="BC44" s="15">
        <v>150</v>
      </c>
      <c r="BD44" s="15">
        <v>0</v>
      </c>
      <c r="BE44" s="15">
        <f>BD44-BB44</f>
        <v>-100</v>
      </c>
      <c r="BF44" s="15" t="s">
        <v>121</v>
      </c>
      <c r="BG44" s="15">
        <v>0</v>
      </c>
      <c r="BH44" s="15">
        <f>BG44*0.05</f>
        <v>0</v>
      </c>
      <c r="BI44" s="15">
        <f>BE44*0.04</f>
        <v>-4</v>
      </c>
      <c r="BJ44" s="15">
        <v>84.5</v>
      </c>
      <c r="BK44" s="15">
        <v>169</v>
      </c>
      <c r="BL44" s="15">
        <f>VLOOKUP(B:B,'[2]SQL Results'!$B$1:$AE$65536,30,0)</f>
        <v>720.02</v>
      </c>
      <c r="BM44" s="15">
        <f>BL44-BJ44</f>
        <v>635.52</v>
      </c>
      <c r="BN44" s="15" t="s">
        <v>21</v>
      </c>
      <c r="BO44" s="15">
        <f>VLOOKUP(B:B,'[4]SQL Results'!$B$1:$AE$65536,30,0)</f>
        <v>720.02</v>
      </c>
      <c r="BP44" s="15">
        <f>BO44*0.09</f>
        <v>64.8018</v>
      </c>
      <c r="BQ44" s="15"/>
      <c r="BR44" s="15">
        <v>68.5</v>
      </c>
      <c r="BS44" s="15">
        <v>103</v>
      </c>
      <c r="BT44" s="15">
        <f>VLOOKUP(B:B,'[2]SQL Results'!$B$1:$AJ$65536,35,0)</f>
        <v>447.51</v>
      </c>
      <c r="BU44" s="15">
        <f>BT44-BS44</f>
        <v>344.51</v>
      </c>
      <c r="BV44" s="15" t="s">
        <v>21</v>
      </c>
      <c r="BW44" s="15">
        <f>VLOOKUP(B:B,'[4]SQL Results'!$B$1:$AJ$65536,35,0)</f>
        <v>411.01</v>
      </c>
      <c r="BX44" s="15"/>
      <c r="BY44" s="15"/>
      <c r="BZ44" s="22">
        <v>1101</v>
      </c>
      <c r="CA44" s="22">
        <v>1376.25</v>
      </c>
      <c r="CB44" s="15">
        <f>VLOOKUP(B:B,'[2]SQL Results'!$B$1:$AT$65536,45,0)</f>
        <v>1470</v>
      </c>
      <c r="CC44" s="15">
        <f>CB44-BZ44</f>
        <v>369</v>
      </c>
      <c r="CD44" s="52" t="s">
        <v>21</v>
      </c>
      <c r="CE44" s="15">
        <f>VLOOKUP(B:B,'[4]SQL Results'!$B$1:$AT$65536,45,0)</f>
        <v>1176</v>
      </c>
      <c r="CF44" s="52">
        <f>CE44*0.09</f>
        <v>105.84</v>
      </c>
      <c r="CG44" s="52"/>
      <c r="CH44" s="72">
        <f t="shared" si="22"/>
        <v>626.5818</v>
      </c>
      <c r="CI44" s="72">
        <f t="shared" si="23"/>
        <v>-4.8</v>
      </c>
    </row>
    <row r="45" spans="1:87">
      <c r="A45" s="14">
        <v>41</v>
      </c>
      <c r="B45" s="14">
        <v>740</v>
      </c>
      <c r="C45" s="14" t="s">
        <v>171</v>
      </c>
      <c r="D45" s="14" t="s">
        <v>141</v>
      </c>
      <c r="E45" s="14" t="s">
        <v>155</v>
      </c>
      <c r="F45" s="15">
        <v>6</v>
      </c>
      <c r="G45" s="15">
        <v>9</v>
      </c>
      <c r="H45" s="15">
        <f>VLOOKUP(B:B,'[2]SQL Results'!$B$1:$G$65536,6,0)</f>
        <v>8</v>
      </c>
      <c r="I45" s="15">
        <f>H45-F45</f>
        <v>2</v>
      </c>
      <c r="J45" s="15" t="s">
        <v>20</v>
      </c>
      <c r="K45" s="15">
        <f>VLOOKUP(B:B,'[4]SQL Results'!$B$1:$G$65536,6,0)</f>
        <v>4</v>
      </c>
      <c r="L45" s="15">
        <f>K45*2.5</f>
        <v>10</v>
      </c>
      <c r="M45" s="15"/>
      <c r="N45" s="15">
        <v>31</v>
      </c>
      <c r="O45" s="21">
        <v>35</v>
      </c>
      <c r="P45" s="21">
        <f>VLOOKUP(B:B,'[2]SQL Results'!$B$1:$L$65536,11,0)</f>
        <v>21</v>
      </c>
      <c r="Q45" s="21">
        <f>P45-N45</f>
        <v>-10</v>
      </c>
      <c r="R45" s="21" t="s">
        <v>121</v>
      </c>
      <c r="S45" s="21">
        <f>VLOOKUP(B:B,'[4]SQL Results'!$B$1:$L$65536,11,0)</f>
        <v>18</v>
      </c>
      <c r="T45" s="21">
        <f>S45*0.8</f>
        <v>14.4</v>
      </c>
      <c r="U45" s="21">
        <f>Q45*0.6</f>
        <v>-6</v>
      </c>
      <c r="V45" s="21">
        <v>31</v>
      </c>
      <c r="W45" s="21">
        <v>35</v>
      </c>
      <c r="X45" s="21">
        <f>VLOOKUP(B:B,'[2]SQL Results'!$B$1:$V$65536,21,0)</f>
        <v>46</v>
      </c>
      <c r="Y45" s="21">
        <f>X45-V45</f>
        <v>15</v>
      </c>
      <c r="Z45" s="21" t="s">
        <v>21</v>
      </c>
      <c r="AA45" s="21">
        <f>VLOOKUP(B:B,'[4]SQL Results'!$B$1:$V$65536,21,0)</f>
        <v>46</v>
      </c>
      <c r="AB45" s="21">
        <f>AA45*1.5</f>
        <v>69</v>
      </c>
      <c r="AC45" s="21"/>
      <c r="AD45" s="21">
        <v>4</v>
      </c>
      <c r="AE45" s="21">
        <v>5</v>
      </c>
      <c r="AF45" s="21">
        <f>VLOOKUP(B:B,'[2]SQL Results'!$B$1:$Q$65536,16,0)</f>
        <v>1</v>
      </c>
      <c r="AG45" s="21">
        <f>AF45-AD45</f>
        <v>-3</v>
      </c>
      <c r="AH45" s="21" t="s">
        <v>121</v>
      </c>
      <c r="AI45" s="21">
        <f>VLOOKUP(B:B,'[4]SQL Results'!$B$1:$Q$65536,16,0)</f>
        <v>1</v>
      </c>
      <c r="AJ45" s="21">
        <f>AI45*0.8</f>
        <v>0.8</v>
      </c>
      <c r="AK45" s="21">
        <f>AG45*0.4</f>
        <v>-1.2</v>
      </c>
      <c r="AL45" s="21">
        <v>1</v>
      </c>
      <c r="AM45" s="21">
        <v>2</v>
      </c>
      <c r="AN45" s="21">
        <f>VLOOKUP(B:B,[3]Sheet1!$B$1:$W$65536,22,0)</f>
        <v>2</v>
      </c>
      <c r="AO45" s="21">
        <f t="shared" si="20"/>
        <v>1</v>
      </c>
      <c r="AP45" s="21" t="s">
        <v>21</v>
      </c>
      <c r="AQ45" s="21">
        <f>VLOOKUP(B:B,[5]Sheet1!$B$1:$X$65536,23,0)</f>
        <v>396</v>
      </c>
      <c r="AR45" s="21">
        <f>AQ45*0.1</f>
        <v>39.6</v>
      </c>
      <c r="AS45" s="21"/>
      <c r="AT45" s="21">
        <v>2</v>
      </c>
      <c r="AU45" s="21">
        <v>4</v>
      </c>
      <c r="AV45" s="21">
        <f>VLOOKUP(B:B,[3]Sheet2!$B$1:$W$65536,22,0)</f>
        <v>2</v>
      </c>
      <c r="AW45" s="21">
        <f>AV45-AT45</f>
        <v>0</v>
      </c>
      <c r="AX45" s="21" t="s">
        <v>20</v>
      </c>
      <c r="AY45" s="21">
        <f>VLOOKUP(B:B,[5]Sheet2!$B$1:$X$65536,23,0)</f>
        <v>717.8</v>
      </c>
      <c r="AZ45" s="21">
        <f>AY45*0.08</f>
        <v>57.424</v>
      </c>
      <c r="BA45" s="21"/>
      <c r="BB45" s="15">
        <v>198</v>
      </c>
      <c r="BC45" s="15">
        <v>297</v>
      </c>
      <c r="BD45" s="15">
        <f>VLOOKUP(B:B,'[2]SQL Results'!$B$1:$AO$65536,40,0)</f>
        <v>168.3</v>
      </c>
      <c r="BE45" s="15">
        <f>BD45-BB45</f>
        <v>-29.7</v>
      </c>
      <c r="BF45" s="15" t="s">
        <v>121</v>
      </c>
      <c r="BG45" s="15">
        <v>0</v>
      </c>
      <c r="BH45" s="15">
        <f>BG45*0.05</f>
        <v>0</v>
      </c>
      <c r="BI45" s="15">
        <f>BE45*0.04</f>
        <v>-1.188</v>
      </c>
      <c r="BJ45" s="15">
        <v>1338.04</v>
      </c>
      <c r="BK45" s="15">
        <v>1538.7</v>
      </c>
      <c r="BL45" s="15">
        <f>VLOOKUP(B:B,'[2]SQL Results'!$B$1:$AE$65536,30,0)</f>
        <v>1499.21</v>
      </c>
      <c r="BM45" s="15">
        <f>BL45-BJ45</f>
        <v>161.17</v>
      </c>
      <c r="BN45" s="15" t="s">
        <v>20</v>
      </c>
      <c r="BO45" s="15">
        <f>VLOOKUP(B:B,'[4]SQL Results'!$B$1:$AE$65536,30,0)</f>
        <v>1413.21</v>
      </c>
      <c r="BP45" s="15">
        <f>BO45*0.07</f>
        <v>98.9247</v>
      </c>
      <c r="BQ45" s="15"/>
      <c r="BR45" s="15">
        <v>756.5</v>
      </c>
      <c r="BS45" s="17">
        <v>946</v>
      </c>
      <c r="BT45" s="15">
        <f>VLOOKUP(B:B,'[2]SQL Results'!$B$1:$AJ$65536,35,0)</f>
        <v>269.5</v>
      </c>
      <c r="BU45" s="15">
        <f>BT45-BR45</f>
        <v>-487</v>
      </c>
      <c r="BV45" s="15" t="s">
        <v>121</v>
      </c>
      <c r="BW45" s="15">
        <f>VLOOKUP(B:B,'[4]SQL Results'!$B$1:$AJ$65536,35,0)</f>
        <v>202.5</v>
      </c>
      <c r="BX45" s="17"/>
      <c r="BY45" s="17"/>
      <c r="BZ45" s="22">
        <v>4103</v>
      </c>
      <c r="CA45" s="22">
        <v>5128.75</v>
      </c>
      <c r="CB45" s="15">
        <f>VLOOKUP(B:B,'[2]SQL Results'!$B$1:$AT$65536,45,0)</f>
        <v>2903</v>
      </c>
      <c r="CC45" s="15">
        <f>CB45-BZ45</f>
        <v>-1200</v>
      </c>
      <c r="CD45" s="52" t="s">
        <v>121</v>
      </c>
      <c r="CE45" s="15">
        <f>VLOOKUP(B:B,'[4]SQL Results'!$B$1:$AT$65536,45,0)</f>
        <v>2903</v>
      </c>
      <c r="CF45" s="52">
        <f>CE45*0.05</f>
        <v>145.15</v>
      </c>
      <c r="CG45" s="52">
        <f>CC45*0.02</f>
        <v>-24</v>
      </c>
      <c r="CH45" s="72">
        <f t="shared" si="22"/>
        <v>435.2987</v>
      </c>
      <c r="CI45" s="72">
        <f t="shared" si="23"/>
        <v>-32.388</v>
      </c>
    </row>
    <row r="46" spans="1:87">
      <c r="A46" s="14">
        <v>42</v>
      </c>
      <c r="B46" s="14">
        <v>545</v>
      </c>
      <c r="C46" s="14" t="s">
        <v>172</v>
      </c>
      <c r="D46" s="14" t="s">
        <v>141</v>
      </c>
      <c r="E46" s="14" t="s">
        <v>155</v>
      </c>
      <c r="F46" s="15">
        <v>6</v>
      </c>
      <c r="G46" s="15">
        <v>9</v>
      </c>
      <c r="H46" s="15">
        <f>VLOOKUP(B:B,'[2]SQL Results'!$B$1:$G$65536,6,0)</f>
        <v>20</v>
      </c>
      <c r="I46" s="15">
        <f>H46-F46</f>
        <v>14</v>
      </c>
      <c r="J46" s="15" t="s">
        <v>21</v>
      </c>
      <c r="K46" s="15">
        <f>VLOOKUP(B:B,'[4]SQL Results'!$B$1:$G$65536,6,0)</f>
        <v>22</v>
      </c>
      <c r="L46" s="15">
        <f>K46*3.5</f>
        <v>77</v>
      </c>
      <c r="M46" s="15"/>
      <c r="N46" s="15">
        <v>41</v>
      </c>
      <c r="O46" s="21">
        <v>47</v>
      </c>
      <c r="P46" s="21">
        <f>VLOOKUP(B:B,'[2]SQL Results'!$B$1:$L$65536,11,0)</f>
        <v>16</v>
      </c>
      <c r="Q46" s="21">
        <f>P46-N46</f>
        <v>-25</v>
      </c>
      <c r="R46" s="21" t="s">
        <v>121</v>
      </c>
      <c r="S46" s="21">
        <f>VLOOKUP(B:B,'[4]SQL Results'!$B$1:$L$65536,11,0)</f>
        <v>14</v>
      </c>
      <c r="T46" s="21">
        <f>S46*0.8</f>
        <v>11.2</v>
      </c>
      <c r="U46" s="21">
        <f>Q46*0.6</f>
        <v>-15</v>
      </c>
      <c r="V46" s="21">
        <v>25</v>
      </c>
      <c r="W46" s="21">
        <v>27</v>
      </c>
      <c r="X46" s="21">
        <f>VLOOKUP(B:B,'[2]SQL Results'!$B$1:$V$65536,21,0)</f>
        <v>22</v>
      </c>
      <c r="Y46" s="21">
        <f>X46-V46</f>
        <v>-3</v>
      </c>
      <c r="Z46" s="21" t="s">
        <v>121</v>
      </c>
      <c r="AA46" s="21">
        <f>VLOOKUP(B:B,'[4]SQL Results'!$B$1:$V$65536,21,0)</f>
        <v>20</v>
      </c>
      <c r="AB46" s="21">
        <f>AA46*0.8</f>
        <v>16</v>
      </c>
      <c r="AC46" s="21">
        <f>Y46*0.4</f>
        <v>-1.2</v>
      </c>
      <c r="AD46" s="21">
        <v>1</v>
      </c>
      <c r="AE46" s="21">
        <v>1</v>
      </c>
      <c r="AF46" s="21">
        <f>VLOOKUP(B:B,'[2]SQL Results'!$B$1:$Q$65536,16,0)</f>
        <v>1</v>
      </c>
      <c r="AG46" s="21">
        <f>AF46-AD46</f>
        <v>0</v>
      </c>
      <c r="AH46" s="21" t="s">
        <v>21</v>
      </c>
      <c r="AI46" s="21">
        <f>VLOOKUP(B:B,'[4]SQL Results'!$B$1:$Q$65536,16,0)</f>
        <v>1</v>
      </c>
      <c r="AJ46" s="21">
        <f>AI46*2</f>
        <v>2</v>
      </c>
      <c r="AK46" s="21"/>
      <c r="AL46" s="21">
        <v>2</v>
      </c>
      <c r="AM46" s="21">
        <v>3</v>
      </c>
      <c r="AN46" s="21">
        <v>0</v>
      </c>
      <c r="AO46" s="21">
        <f t="shared" si="20"/>
        <v>-2</v>
      </c>
      <c r="AP46" s="21" t="s">
        <v>121</v>
      </c>
      <c r="AQ46" s="21">
        <v>0</v>
      </c>
      <c r="AR46" s="21">
        <f>AQ46*0.05</f>
        <v>0</v>
      </c>
      <c r="AS46" s="21">
        <f>AO46*3</f>
        <v>-6</v>
      </c>
      <c r="AT46" s="21">
        <v>3</v>
      </c>
      <c r="AU46" s="21">
        <v>5</v>
      </c>
      <c r="AV46" s="21">
        <f>VLOOKUP(B:B,[3]Sheet2!$B$1:$W$65536,22,0)</f>
        <v>3</v>
      </c>
      <c r="AW46" s="21">
        <f>AV46-AT46</f>
        <v>0</v>
      </c>
      <c r="AX46" s="21" t="s">
        <v>20</v>
      </c>
      <c r="AY46" s="21">
        <f>VLOOKUP(B:B,[5]Sheet2!$B$1:$X$65536,23,0)</f>
        <v>679</v>
      </c>
      <c r="AZ46" s="21">
        <f>AY46*0.08</f>
        <v>54.32</v>
      </c>
      <c r="BA46" s="21"/>
      <c r="BB46" s="15">
        <v>100</v>
      </c>
      <c r="BC46" s="15">
        <v>150</v>
      </c>
      <c r="BD46" s="15">
        <v>0</v>
      </c>
      <c r="BE46" s="15">
        <f>BD46-BB46</f>
        <v>-100</v>
      </c>
      <c r="BF46" s="15" t="s">
        <v>121</v>
      </c>
      <c r="BG46" s="15">
        <v>0</v>
      </c>
      <c r="BH46" s="15">
        <f>BG46*0.05</f>
        <v>0</v>
      </c>
      <c r="BI46" s="15">
        <f>BE46*0.04</f>
        <v>-4</v>
      </c>
      <c r="BJ46" s="15">
        <v>84.5</v>
      </c>
      <c r="BK46" s="15">
        <v>169</v>
      </c>
      <c r="BL46" s="15">
        <f>VLOOKUP(B:B,'[2]SQL Results'!$B$1:$AE$65536,30,0)</f>
        <v>258.01</v>
      </c>
      <c r="BM46" s="15">
        <f>BL46-BJ46</f>
        <v>173.51</v>
      </c>
      <c r="BN46" s="15" t="s">
        <v>21</v>
      </c>
      <c r="BO46" s="15">
        <f>VLOOKUP(B:B,'[4]SQL Results'!$B$1:$AE$65536,30,0)</f>
        <v>258.01</v>
      </c>
      <c r="BP46" s="15">
        <f>BO46*0.09</f>
        <v>23.2209</v>
      </c>
      <c r="BQ46" s="15"/>
      <c r="BR46" s="15">
        <v>140</v>
      </c>
      <c r="BS46" s="15">
        <v>196</v>
      </c>
      <c r="BT46" s="15">
        <f>VLOOKUP(B:B,'[2]SQL Results'!$B$1:$AJ$65536,35,0)</f>
        <v>361.16</v>
      </c>
      <c r="BU46" s="15">
        <f>BT46-BS46</f>
        <v>165.16</v>
      </c>
      <c r="BV46" s="15" t="s">
        <v>21</v>
      </c>
      <c r="BW46" s="15">
        <f>VLOOKUP(B:B,'[4]SQL Results'!$B$1:$AJ$65536,35,0)</f>
        <v>260.66</v>
      </c>
      <c r="BX46" s="15"/>
      <c r="BY46" s="15"/>
      <c r="BZ46" s="22">
        <v>3828.89</v>
      </c>
      <c r="CA46" s="22">
        <v>4786.11</v>
      </c>
      <c r="CB46" s="15">
        <f>VLOOKUP(B:B,'[2]SQL Results'!$B$1:$AT$65536,45,0)</f>
        <v>2447.06</v>
      </c>
      <c r="CC46" s="15">
        <f>CB46-BZ46</f>
        <v>-1381.83</v>
      </c>
      <c r="CD46" s="52" t="s">
        <v>121</v>
      </c>
      <c r="CE46" s="15">
        <f>VLOOKUP(B:B,'[4]SQL Results'!$B$1:$AT$65536,45,0)</f>
        <v>1565.06</v>
      </c>
      <c r="CF46" s="52">
        <f>CE46*0.05</f>
        <v>78.253</v>
      </c>
      <c r="CG46" s="52">
        <f>CC46*0.02</f>
        <v>-27.6366</v>
      </c>
      <c r="CH46" s="72">
        <f t="shared" si="22"/>
        <v>261.9939</v>
      </c>
      <c r="CI46" s="72">
        <f t="shared" si="23"/>
        <v>-53.8366</v>
      </c>
    </row>
    <row r="47" spans="1:87">
      <c r="A47" s="14">
        <v>43</v>
      </c>
      <c r="B47" s="16">
        <v>753</v>
      </c>
      <c r="C47" s="16" t="s">
        <v>173</v>
      </c>
      <c r="D47" s="16" t="s">
        <v>141</v>
      </c>
      <c r="E47" s="16" t="s">
        <v>155</v>
      </c>
      <c r="F47" s="17">
        <v>6</v>
      </c>
      <c r="G47" s="17">
        <v>9</v>
      </c>
      <c r="H47" s="15">
        <v>0</v>
      </c>
      <c r="I47" s="15">
        <f>H47-F47</f>
        <v>-6</v>
      </c>
      <c r="J47" s="15" t="s">
        <v>121</v>
      </c>
      <c r="K47" s="15">
        <v>0</v>
      </c>
      <c r="L47" s="15">
        <f>K47*1</f>
        <v>0</v>
      </c>
      <c r="M47" s="15">
        <f>I47*0.8</f>
        <v>-4.8</v>
      </c>
      <c r="N47" s="15">
        <v>9</v>
      </c>
      <c r="O47" s="21">
        <v>9</v>
      </c>
      <c r="P47" s="21">
        <f>VLOOKUP(B:B,'[2]SQL Results'!$B$1:$L$65536,11,0)</f>
        <v>13</v>
      </c>
      <c r="Q47" s="21">
        <f>P47-N47</f>
        <v>4</v>
      </c>
      <c r="R47" s="21" t="s">
        <v>21</v>
      </c>
      <c r="S47" s="21">
        <f>VLOOKUP(B:B,'[4]SQL Results'!$B$1:$L$65536,11,0)</f>
        <v>12</v>
      </c>
      <c r="T47" s="21">
        <f>S47*2</f>
        <v>24</v>
      </c>
      <c r="U47" s="21"/>
      <c r="V47" s="21">
        <v>11</v>
      </c>
      <c r="W47" s="21">
        <v>9</v>
      </c>
      <c r="X47" s="21">
        <f>VLOOKUP(B:B,'[2]SQL Results'!$B$1:$V$65536,21,0)</f>
        <v>12</v>
      </c>
      <c r="Y47" s="21">
        <f>X47-V47</f>
        <v>1</v>
      </c>
      <c r="Z47" s="21" t="s">
        <v>21</v>
      </c>
      <c r="AA47" s="21">
        <f>VLOOKUP(B:B,'[4]SQL Results'!$B$1:$V$65536,21,0)</f>
        <v>9</v>
      </c>
      <c r="AB47" s="21">
        <f>AA47*1.5</f>
        <v>13.5</v>
      </c>
      <c r="AC47" s="21"/>
      <c r="AD47" s="21">
        <v>1</v>
      </c>
      <c r="AE47" s="21">
        <v>1</v>
      </c>
      <c r="AF47" s="21">
        <f>VLOOKUP(B:B,'[2]SQL Results'!$B$1:$Q$65536,16,0)</f>
        <v>1</v>
      </c>
      <c r="AG47" s="21">
        <f>AF47-AD47</f>
        <v>0</v>
      </c>
      <c r="AH47" s="21" t="s">
        <v>21</v>
      </c>
      <c r="AI47" s="21">
        <f>VLOOKUP(B:B,'[4]SQL Results'!$B$1:$Q$65536,16,0)</f>
        <v>1</v>
      </c>
      <c r="AJ47" s="21">
        <f>AI47*2</f>
        <v>2</v>
      </c>
      <c r="AK47" s="21"/>
      <c r="AL47" s="21">
        <v>1</v>
      </c>
      <c r="AM47" s="21">
        <v>2</v>
      </c>
      <c r="AN47" s="21">
        <v>0</v>
      </c>
      <c r="AO47" s="21">
        <f t="shared" si="20"/>
        <v>-1</v>
      </c>
      <c r="AP47" s="21" t="s">
        <v>121</v>
      </c>
      <c r="AQ47" s="21">
        <v>0</v>
      </c>
      <c r="AR47" s="21">
        <f>AQ47*0.05</f>
        <v>0</v>
      </c>
      <c r="AS47" s="21">
        <f>AO47*3</f>
        <v>-3</v>
      </c>
      <c r="AT47" s="21">
        <v>1</v>
      </c>
      <c r="AU47" s="21">
        <v>3</v>
      </c>
      <c r="AV47" s="21">
        <v>0</v>
      </c>
      <c r="AW47" s="21">
        <f>AV47-AT47</f>
        <v>-1</v>
      </c>
      <c r="AX47" s="21" t="s">
        <v>121</v>
      </c>
      <c r="AY47" s="21">
        <v>0</v>
      </c>
      <c r="AZ47" s="21">
        <f>AY47*0.05</f>
        <v>0</v>
      </c>
      <c r="BA47" s="21">
        <f>AW47*8</f>
        <v>-8</v>
      </c>
      <c r="BB47" s="15">
        <v>234.3</v>
      </c>
      <c r="BC47" s="15">
        <v>351.45</v>
      </c>
      <c r="BD47" s="15">
        <f>VLOOKUP(B:B,'[2]SQL Results'!$B$1:$AO$65536,40,0)</f>
        <v>168.3</v>
      </c>
      <c r="BE47" s="15">
        <f>BD47-BB47</f>
        <v>-66</v>
      </c>
      <c r="BF47" s="15" t="s">
        <v>121</v>
      </c>
      <c r="BG47" s="15">
        <v>0</v>
      </c>
      <c r="BH47" s="15">
        <f>BG47*0.05</f>
        <v>0</v>
      </c>
      <c r="BI47" s="15">
        <f>BE47*0.04</f>
        <v>-2.64</v>
      </c>
      <c r="BJ47" s="15">
        <v>84.5</v>
      </c>
      <c r="BK47" s="15">
        <v>169</v>
      </c>
      <c r="BL47" s="15">
        <v>0</v>
      </c>
      <c r="BM47" s="15">
        <f>BL47-BJ47</f>
        <v>-84.5</v>
      </c>
      <c r="BN47" s="15" t="s">
        <v>121</v>
      </c>
      <c r="BO47" s="15">
        <v>0</v>
      </c>
      <c r="BP47" s="15">
        <f>BO47*0.05</f>
        <v>0</v>
      </c>
      <c r="BQ47" s="15">
        <f>BM47*0.02</f>
        <v>-1.69</v>
      </c>
      <c r="BR47" s="15">
        <v>385</v>
      </c>
      <c r="BS47" s="15">
        <v>539</v>
      </c>
      <c r="BT47" s="15">
        <f>VLOOKUP(B:B,'[2]SQL Results'!$B$1:$AJ$65536,35,0)</f>
        <v>222.2</v>
      </c>
      <c r="BU47" s="15">
        <f>BT47-BR47</f>
        <v>-162.8</v>
      </c>
      <c r="BV47" s="15" t="s">
        <v>121</v>
      </c>
      <c r="BW47" s="15">
        <f>VLOOKUP(B:B,'[4]SQL Results'!$B$1:$AJ$65536,35,0)</f>
        <v>397.2</v>
      </c>
      <c r="BX47" s="15">
        <f>BW47*0.05</f>
        <v>19.86</v>
      </c>
      <c r="BY47" s="15">
        <f>BU47*0.02</f>
        <v>-3.256</v>
      </c>
      <c r="BZ47" s="22">
        <v>380</v>
      </c>
      <c r="CA47" s="22">
        <v>532</v>
      </c>
      <c r="CB47" s="15">
        <v>0</v>
      </c>
      <c r="CC47" s="15">
        <f>CB47-BZ47</f>
        <v>-380</v>
      </c>
      <c r="CD47" s="52" t="s">
        <v>121</v>
      </c>
      <c r="CE47" s="15">
        <v>0</v>
      </c>
      <c r="CF47" s="52">
        <f>CE47*0.05</f>
        <v>0</v>
      </c>
      <c r="CG47" s="52">
        <f>CC47*0.02</f>
        <v>-7.6</v>
      </c>
      <c r="CH47" s="72">
        <f t="shared" si="22"/>
        <v>59.36</v>
      </c>
      <c r="CI47" s="72">
        <f t="shared" si="23"/>
        <v>-30.986</v>
      </c>
    </row>
    <row r="48" spans="1:87">
      <c r="A48" s="14">
        <v>44</v>
      </c>
      <c r="B48" s="24">
        <v>103639</v>
      </c>
      <c r="C48" s="14" t="s">
        <v>174</v>
      </c>
      <c r="D48" s="14" t="s">
        <v>137</v>
      </c>
      <c r="E48" s="14" t="s">
        <v>155</v>
      </c>
      <c r="F48" s="15">
        <v>6</v>
      </c>
      <c r="G48" s="15">
        <v>11</v>
      </c>
      <c r="H48" s="15">
        <f>VLOOKUP(B:B,'[2]SQL Results'!$B$1:$G$65536,6,0)</f>
        <v>12</v>
      </c>
      <c r="I48" s="15">
        <f>H48-F48</f>
        <v>6</v>
      </c>
      <c r="J48" s="15" t="s">
        <v>21</v>
      </c>
      <c r="K48" s="15">
        <f>VLOOKUP(B:B,'[4]SQL Results'!$B$1:$G$65536,6,0)</f>
        <v>12</v>
      </c>
      <c r="L48" s="15">
        <f>K48*3.5</f>
        <v>42</v>
      </c>
      <c r="M48" s="15"/>
      <c r="N48" s="15">
        <v>15</v>
      </c>
      <c r="O48" s="21">
        <v>17</v>
      </c>
      <c r="P48" s="21">
        <f>VLOOKUP(B:B,'[2]SQL Results'!$B$1:$L$65536,11,0)</f>
        <v>41</v>
      </c>
      <c r="Q48" s="21">
        <f>P48-N48</f>
        <v>26</v>
      </c>
      <c r="R48" s="21" t="s">
        <v>21</v>
      </c>
      <c r="S48" s="21">
        <f>VLOOKUP(B:B,'[4]SQL Results'!$B$1:$L$65536,11,0)</f>
        <v>50</v>
      </c>
      <c r="T48" s="21">
        <f>S48*2</f>
        <v>100</v>
      </c>
      <c r="U48" s="21"/>
      <c r="V48" s="21">
        <v>29</v>
      </c>
      <c r="W48" s="21">
        <v>32</v>
      </c>
      <c r="X48" s="21">
        <f>VLOOKUP(B:B,'[2]SQL Results'!$B$1:$V$65536,21,0)</f>
        <v>22</v>
      </c>
      <c r="Y48" s="21">
        <f>X48-V48</f>
        <v>-7</v>
      </c>
      <c r="Z48" s="21" t="s">
        <v>121</v>
      </c>
      <c r="AA48" s="21">
        <f>VLOOKUP(B:B,'[4]SQL Results'!$B$1:$V$65536,21,0)</f>
        <v>17</v>
      </c>
      <c r="AB48" s="21">
        <f>AA48*0.8</f>
        <v>13.6</v>
      </c>
      <c r="AC48" s="21">
        <f>Y48*0.4</f>
        <v>-2.8</v>
      </c>
      <c r="AD48" s="21">
        <v>2</v>
      </c>
      <c r="AE48" s="21">
        <v>3</v>
      </c>
      <c r="AF48" s="21">
        <f>VLOOKUP(B:B,'[2]SQL Results'!$B$1:$Q$65536,16,0)</f>
        <v>5</v>
      </c>
      <c r="AG48" s="21">
        <f>AF48-AD48</f>
        <v>3</v>
      </c>
      <c r="AH48" s="21" t="s">
        <v>21</v>
      </c>
      <c r="AI48" s="21">
        <f>VLOOKUP(B:B,'[4]SQL Results'!$B$1:$Q$65536,16,0)</f>
        <v>2</v>
      </c>
      <c r="AJ48" s="21">
        <f>AI48*2</f>
        <v>4</v>
      </c>
      <c r="AK48" s="21"/>
      <c r="AL48" s="21">
        <v>1</v>
      </c>
      <c r="AM48" s="21">
        <v>2</v>
      </c>
      <c r="AN48" s="21">
        <v>0</v>
      </c>
      <c r="AO48" s="21">
        <f t="shared" si="20"/>
        <v>-1</v>
      </c>
      <c r="AP48" s="21" t="s">
        <v>121</v>
      </c>
      <c r="AQ48" s="21">
        <v>0</v>
      </c>
      <c r="AR48" s="21">
        <f>AQ48*0.05</f>
        <v>0</v>
      </c>
      <c r="AS48" s="21">
        <f>AO48*3</f>
        <v>-3</v>
      </c>
      <c r="AT48" s="21">
        <v>2</v>
      </c>
      <c r="AU48" s="21">
        <v>4</v>
      </c>
      <c r="AV48" s="21">
        <f>VLOOKUP(B:B,[3]Sheet2!$B$1:$W$65536,22,0)</f>
        <v>1</v>
      </c>
      <c r="AW48" s="21">
        <f>AV48-AT48</f>
        <v>-1</v>
      </c>
      <c r="AX48" s="21" t="s">
        <v>121</v>
      </c>
      <c r="AY48" s="21">
        <f>VLOOKUP(B:B,[5]Sheet2!$B$1:$X$65536,23,0)</f>
        <v>291</v>
      </c>
      <c r="AZ48" s="21">
        <f>AY48*0.05</f>
        <v>14.55</v>
      </c>
      <c r="BA48" s="21">
        <f>AW48*8</f>
        <v>-8</v>
      </c>
      <c r="BB48" s="17">
        <v>150</v>
      </c>
      <c r="BC48" s="15">
        <v>225</v>
      </c>
      <c r="BD48" s="15">
        <f>VLOOKUP(B:B,'[2]SQL Results'!$B$1:$AO$65536,40,0)</f>
        <v>168.3</v>
      </c>
      <c r="BE48" s="15">
        <f>BD48-BB48</f>
        <v>18.3</v>
      </c>
      <c r="BF48" s="15" t="s">
        <v>20</v>
      </c>
      <c r="BG48" s="15">
        <f>VLOOKUP(B:B,'[4]SQL Results'!$B$1:$AO$65536,40,0)</f>
        <v>168.3</v>
      </c>
      <c r="BH48" s="15">
        <f>BG48*0.07</f>
        <v>11.781</v>
      </c>
      <c r="BI48" s="15"/>
      <c r="BJ48" s="15">
        <v>84.5</v>
      </c>
      <c r="BK48" s="15">
        <v>169</v>
      </c>
      <c r="BL48" s="15">
        <v>0</v>
      </c>
      <c r="BM48" s="15">
        <f>BL48-BJ48</f>
        <v>-84.5</v>
      </c>
      <c r="BN48" s="15" t="s">
        <v>121</v>
      </c>
      <c r="BO48" s="15">
        <v>0</v>
      </c>
      <c r="BP48" s="15">
        <f>BO48*0.05</f>
        <v>0</v>
      </c>
      <c r="BQ48" s="15">
        <f>BM48*0.02</f>
        <v>-1.69</v>
      </c>
      <c r="BR48" s="15">
        <v>689</v>
      </c>
      <c r="BS48" s="17">
        <v>861</v>
      </c>
      <c r="BT48" s="15">
        <f>VLOOKUP(B:B,'[2]SQL Results'!$B$1:$AJ$65536,35,0)</f>
        <v>132.8</v>
      </c>
      <c r="BU48" s="15">
        <f>BT48-BR48</f>
        <v>-556.2</v>
      </c>
      <c r="BV48" s="15" t="s">
        <v>121</v>
      </c>
      <c r="BW48" s="15">
        <f>VLOOKUP(B:B,'[4]SQL Results'!$B$1:$AJ$65536,35,0)</f>
        <v>166.3</v>
      </c>
      <c r="BX48" s="15">
        <f>BW48*0.05</f>
        <v>8.315</v>
      </c>
      <c r="BY48" s="15">
        <f>BU48*0.02</f>
        <v>-11.124</v>
      </c>
      <c r="BZ48" s="22">
        <v>380</v>
      </c>
      <c r="CA48" s="22">
        <v>532</v>
      </c>
      <c r="CB48" s="15">
        <v>0</v>
      </c>
      <c r="CC48" s="15">
        <f>CB48-BZ48</f>
        <v>-380</v>
      </c>
      <c r="CD48" s="52" t="s">
        <v>121</v>
      </c>
      <c r="CE48" s="15">
        <v>0</v>
      </c>
      <c r="CF48" s="52">
        <f>CE48*0.05</f>
        <v>0</v>
      </c>
      <c r="CG48" s="52">
        <f>CC48*0.02</f>
        <v>-7.6</v>
      </c>
      <c r="CH48" s="72">
        <f t="shared" si="22"/>
        <v>194.246</v>
      </c>
      <c r="CI48" s="72">
        <f t="shared" si="23"/>
        <v>-34.214</v>
      </c>
    </row>
    <row r="49" s="61" customFormat="1" spans="1:87">
      <c r="A49" s="10"/>
      <c r="B49" s="25"/>
      <c r="C49" s="10" t="s">
        <v>150</v>
      </c>
      <c r="D49" s="10"/>
      <c r="E49" s="10"/>
      <c r="F49" s="66">
        <f>SUM(F30:F48)</f>
        <v>298</v>
      </c>
      <c r="G49" s="66">
        <f t="shared" ref="G49:AL49" si="24">SUM(G30:G48)</f>
        <v>402</v>
      </c>
      <c r="H49" s="66">
        <f t="shared" si="24"/>
        <v>214</v>
      </c>
      <c r="I49" s="66">
        <f t="shared" si="24"/>
        <v>-84</v>
      </c>
      <c r="J49" s="66">
        <f t="shared" si="24"/>
        <v>0</v>
      </c>
      <c r="K49" s="66">
        <f t="shared" si="24"/>
        <v>212</v>
      </c>
      <c r="L49" s="66">
        <f t="shared" si="24"/>
        <v>340</v>
      </c>
      <c r="M49" s="66">
        <f t="shared" si="24"/>
        <v>-89.6</v>
      </c>
      <c r="N49" s="66">
        <f t="shared" si="24"/>
        <v>1029</v>
      </c>
      <c r="O49" s="66">
        <f t="shared" si="24"/>
        <v>1131</v>
      </c>
      <c r="P49" s="66">
        <f t="shared" si="24"/>
        <v>1115</v>
      </c>
      <c r="Q49" s="66">
        <f t="shared" si="24"/>
        <v>86</v>
      </c>
      <c r="R49" s="66">
        <f t="shared" si="24"/>
        <v>0</v>
      </c>
      <c r="S49" s="66">
        <f t="shared" si="24"/>
        <v>1096</v>
      </c>
      <c r="T49" s="66">
        <f t="shared" si="24"/>
        <v>1434.6</v>
      </c>
      <c r="U49" s="66">
        <f t="shared" si="24"/>
        <v>-58.8</v>
      </c>
      <c r="V49" s="66">
        <f t="shared" si="24"/>
        <v>1249</v>
      </c>
      <c r="W49" s="66">
        <f t="shared" si="24"/>
        <v>1391</v>
      </c>
      <c r="X49" s="66">
        <f t="shared" si="24"/>
        <v>1048</v>
      </c>
      <c r="Y49" s="66">
        <f t="shared" si="24"/>
        <v>-201</v>
      </c>
      <c r="Z49" s="66">
        <f t="shared" si="24"/>
        <v>0</v>
      </c>
      <c r="AA49" s="66">
        <f t="shared" si="24"/>
        <v>915</v>
      </c>
      <c r="AB49" s="66">
        <f t="shared" si="24"/>
        <v>941.4</v>
      </c>
      <c r="AC49" s="66">
        <f t="shared" si="24"/>
        <v>-110.4</v>
      </c>
      <c r="AD49" s="66">
        <f t="shared" si="24"/>
        <v>97</v>
      </c>
      <c r="AE49" s="66">
        <f t="shared" si="24"/>
        <v>124</v>
      </c>
      <c r="AF49" s="66">
        <f t="shared" si="24"/>
        <v>147</v>
      </c>
      <c r="AG49" s="66">
        <f t="shared" si="24"/>
        <v>50</v>
      </c>
      <c r="AH49" s="66">
        <f t="shared" si="24"/>
        <v>0</v>
      </c>
      <c r="AI49" s="66">
        <f t="shared" si="24"/>
        <v>122</v>
      </c>
      <c r="AJ49" s="66">
        <f t="shared" si="24"/>
        <v>216.4</v>
      </c>
      <c r="AK49" s="66">
        <f t="shared" si="24"/>
        <v>-4</v>
      </c>
      <c r="AL49" s="66">
        <f t="shared" si="24"/>
        <v>37</v>
      </c>
      <c r="AM49" s="66">
        <f t="shared" ref="AM49:BR49" si="25">SUM(AM30:AM48)</f>
        <v>60</v>
      </c>
      <c r="AN49" s="66">
        <f t="shared" si="25"/>
        <v>34</v>
      </c>
      <c r="AO49" s="66">
        <f t="shared" si="25"/>
        <v>-3</v>
      </c>
      <c r="AP49" s="66">
        <f t="shared" si="25"/>
        <v>0</v>
      </c>
      <c r="AQ49" s="66">
        <f t="shared" si="25"/>
        <v>5940.05</v>
      </c>
      <c r="AR49" s="66">
        <f t="shared" si="25"/>
        <v>469.265</v>
      </c>
      <c r="AS49" s="66">
        <f t="shared" si="25"/>
        <v>-51</v>
      </c>
      <c r="AT49" s="66">
        <f t="shared" si="25"/>
        <v>121</v>
      </c>
      <c r="AU49" s="66">
        <f t="shared" si="25"/>
        <v>186</v>
      </c>
      <c r="AV49" s="66">
        <f t="shared" si="25"/>
        <v>167</v>
      </c>
      <c r="AW49" s="66">
        <f t="shared" si="25"/>
        <v>46</v>
      </c>
      <c r="AX49" s="66">
        <f t="shared" si="25"/>
        <v>0</v>
      </c>
      <c r="AY49" s="66">
        <f t="shared" si="25"/>
        <v>49378.42</v>
      </c>
      <c r="AZ49" s="66">
        <f t="shared" si="25"/>
        <v>4303.7314</v>
      </c>
      <c r="BA49" s="66">
        <f t="shared" si="25"/>
        <v>-120</v>
      </c>
      <c r="BB49" s="66">
        <f t="shared" si="25"/>
        <v>8456.4</v>
      </c>
      <c r="BC49" s="66">
        <f t="shared" si="25"/>
        <v>11748.73</v>
      </c>
      <c r="BD49" s="66">
        <f t="shared" si="25"/>
        <v>8130.63</v>
      </c>
      <c r="BE49" s="66">
        <f t="shared" si="25"/>
        <v>-1081.04</v>
      </c>
      <c r="BF49" s="66">
        <f t="shared" si="25"/>
        <v>0</v>
      </c>
      <c r="BG49" s="66">
        <f t="shared" si="25"/>
        <v>5952.63</v>
      </c>
      <c r="BH49" s="66">
        <f t="shared" si="25"/>
        <v>417.1071</v>
      </c>
      <c r="BI49" s="66">
        <f t="shared" si="25"/>
        <v>-134.5276</v>
      </c>
      <c r="BJ49" s="66">
        <f t="shared" si="25"/>
        <v>7376.43</v>
      </c>
      <c r="BK49" s="66">
        <f t="shared" si="25"/>
        <v>9406.5</v>
      </c>
      <c r="BL49" s="66">
        <f t="shared" si="25"/>
        <v>6440.27</v>
      </c>
      <c r="BM49" s="66">
        <f t="shared" si="25"/>
        <v>-936.16</v>
      </c>
      <c r="BN49" s="66">
        <f t="shared" si="25"/>
        <v>0</v>
      </c>
      <c r="BO49" s="66">
        <f t="shared" si="25"/>
        <v>7659.79</v>
      </c>
      <c r="BP49" s="66">
        <f t="shared" si="25"/>
        <v>544.6767</v>
      </c>
      <c r="BQ49" s="66">
        <f t="shared" si="25"/>
        <v>-57.2676</v>
      </c>
      <c r="BR49" s="66">
        <f t="shared" si="25"/>
        <v>13088.55</v>
      </c>
      <c r="BS49" s="66">
        <f>SUM(BS30:BS48)</f>
        <v>16066</v>
      </c>
      <c r="BT49" s="66">
        <f>SUM(BT30:BT48)</f>
        <v>12845.65</v>
      </c>
      <c r="BU49" s="66">
        <f>SUM(BU30:BU48)</f>
        <v>-470.9</v>
      </c>
      <c r="BV49" s="66">
        <f>SUM(BV30:BV48)</f>
        <v>0</v>
      </c>
      <c r="BW49" s="66">
        <f>SUM(BW30:BW48)</f>
        <v>12550.42</v>
      </c>
      <c r="BX49" s="66">
        <f>SUM(BX30:BX48)</f>
        <v>528.8387</v>
      </c>
      <c r="BY49" s="66">
        <f>SUM(BY30:BY48)</f>
        <v>-27.398</v>
      </c>
      <c r="BZ49" s="66">
        <f>SUM(BZ30:BZ48)</f>
        <v>36395.04</v>
      </c>
      <c r="CA49" s="66">
        <f>SUM(CA30:CA48)</f>
        <v>45909.01</v>
      </c>
      <c r="CB49" s="66">
        <f>SUM(CB30:CB48)</f>
        <v>26632.32</v>
      </c>
      <c r="CC49" s="66">
        <f>SUM(CC30:CC48)</f>
        <v>-9762.72</v>
      </c>
      <c r="CD49" s="66">
        <f>SUM(CD30:CD48)</f>
        <v>0</v>
      </c>
      <c r="CE49" s="66">
        <f>SUM(CE30:CE48)</f>
        <v>21004.37</v>
      </c>
      <c r="CF49" s="66">
        <f>SUM(CF30:CF48)</f>
        <v>1338.3497</v>
      </c>
      <c r="CG49" s="66">
        <f>SUM(CG30:CG48)</f>
        <v>-277.5608</v>
      </c>
      <c r="CH49" s="66">
        <f>SUM(CH30:CH48)</f>
        <v>10534.3686</v>
      </c>
      <c r="CI49" s="66">
        <f>SUM(CI30:CI48)</f>
        <v>-930.554</v>
      </c>
    </row>
    <row r="50" spans="1:87">
      <c r="A50" s="14">
        <v>45</v>
      </c>
      <c r="B50" s="14">
        <v>578</v>
      </c>
      <c r="C50" s="14" t="s">
        <v>175</v>
      </c>
      <c r="D50" s="14" t="s">
        <v>123</v>
      </c>
      <c r="E50" s="14" t="s">
        <v>176</v>
      </c>
      <c r="F50" s="15">
        <v>17</v>
      </c>
      <c r="G50" s="15">
        <v>24</v>
      </c>
      <c r="H50" s="15">
        <f>VLOOKUP(B:B,'[2]SQL Results'!$B$1:$G$65536,6,0)</f>
        <v>21</v>
      </c>
      <c r="I50" s="15">
        <f t="shared" ref="I50:I70" si="26">H50-F50</f>
        <v>4</v>
      </c>
      <c r="J50" s="15" t="s">
        <v>20</v>
      </c>
      <c r="K50" s="15">
        <f>VLOOKUP(B:B,'[4]SQL Results'!$B$1:$G$65536,6,0)</f>
        <v>22</v>
      </c>
      <c r="L50" s="15">
        <f>K50*2.5</f>
        <v>55</v>
      </c>
      <c r="M50" s="15"/>
      <c r="N50" s="15">
        <v>48</v>
      </c>
      <c r="O50" s="21">
        <v>56</v>
      </c>
      <c r="P50" s="21">
        <f>VLOOKUP(B:B,'[2]SQL Results'!$B$1:$L$65536,11,0)</f>
        <v>55</v>
      </c>
      <c r="Q50" s="21">
        <f t="shared" ref="Q50:Q70" si="27">P50-N50</f>
        <v>7</v>
      </c>
      <c r="R50" s="21" t="s">
        <v>20</v>
      </c>
      <c r="S50" s="21">
        <f>VLOOKUP(B:B,'[4]SQL Results'!$B$1:$L$65536,11,0)</f>
        <v>49</v>
      </c>
      <c r="T50" s="21">
        <f>S50*1</f>
        <v>49</v>
      </c>
      <c r="U50" s="21"/>
      <c r="V50" s="21">
        <v>69</v>
      </c>
      <c r="W50" s="21">
        <v>81</v>
      </c>
      <c r="X50" s="21">
        <f>VLOOKUP(B:B,'[2]SQL Results'!$B$1:$V$65536,21,0)</f>
        <v>106</v>
      </c>
      <c r="Y50" s="21">
        <f t="shared" ref="Y50:Y70" si="28">X50-V50</f>
        <v>37</v>
      </c>
      <c r="Z50" s="21" t="s">
        <v>21</v>
      </c>
      <c r="AA50" s="21">
        <f>VLOOKUP(B:B,'[4]SQL Results'!$B$1:$V$65536,21,0)</f>
        <v>96</v>
      </c>
      <c r="AB50" s="21">
        <f>AA50*1.5</f>
        <v>144</v>
      </c>
      <c r="AC50" s="21"/>
      <c r="AD50" s="21">
        <v>8</v>
      </c>
      <c r="AE50" s="21">
        <v>10</v>
      </c>
      <c r="AF50" s="21">
        <f>VLOOKUP(B:B,'[2]SQL Results'!$B$1:$Q$65536,16,0)</f>
        <v>13</v>
      </c>
      <c r="AG50" s="21">
        <f t="shared" ref="AG50:AG70" si="29">AF50-AD50</f>
        <v>5</v>
      </c>
      <c r="AH50" s="21" t="s">
        <v>21</v>
      </c>
      <c r="AI50" s="21">
        <f>VLOOKUP(B:B,'[4]SQL Results'!$B$1:$Q$65536,16,0)</f>
        <v>10</v>
      </c>
      <c r="AJ50" s="21">
        <f>AI50*2</f>
        <v>20</v>
      </c>
      <c r="AK50" s="21"/>
      <c r="AL50" s="21">
        <v>1</v>
      </c>
      <c r="AM50" s="21">
        <v>2</v>
      </c>
      <c r="AN50" s="21">
        <f>VLOOKUP(B:B,[3]Sheet1!$B$1:$W$65536,22,0)</f>
        <v>1</v>
      </c>
      <c r="AO50" s="21">
        <f>AN50-AL50</f>
        <v>0</v>
      </c>
      <c r="AP50" s="21" t="s">
        <v>20</v>
      </c>
      <c r="AQ50" s="21">
        <v>0</v>
      </c>
      <c r="AR50" s="21">
        <f>AQ50*0.08</f>
        <v>0</v>
      </c>
      <c r="AS50" s="21"/>
      <c r="AT50" s="21">
        <v>5</v>
      </c>
      <c r="AU50" s="21">
        <v>8</v>
      </c>
      <c r="AV50" s="21">
        <f>VLOOKUP(B:B,[3]Sheet2!$B$1:$W$65536,22,0)</f>
        <v>17</v>
      </c>
      <c r="AW50" s="21">
        <f t="shared" ref="AW50:AW70" si="30">AV50-AT50</f>
        <v>12</v>
      </c>
      <c r="AX50" s="21" t="s">
        <v>21</v>
      </c>
      <c r="AY50" s="21">
        <f>VLOOKUP(B:B,[5]Sheet2!$B$1:$X$65536,23,0)</f>
        <v>5420.44</v>
      </c>
      <c r="AZ50" s="21">
        <f>AY50*0.1</f>
        <v>542.044</v>
      </c>
      <c r="BA50" s="21"/>
      <c r="BB50" s="15">
        <v>462</v>
      </c>
      <c r="BC50" s="15">
        <v>693</v>
      </c>
      <c r="BD50" s="15">
        <v>0</v>
      </c>
      <c r="BE50" s="15">
        <f>BD50-BB50</f>
        <v>-462</v>
      </c>
      <c r="BF50" s="15" t="s">
        <v>121</v>
      </c>
      <c r="BG50" s="15">
        <v>0</v>
      </c>
      <c r="BH50" s="15">
        <f>BG50*0.05</f>
        <v>0</v>
      </c>
      <c r="BI50" s="15">
        <f>BE50*0.04</f>
        <v>-18.48</v>
      </c>
      <c r="BJ50" s="15">
        <v>168</v>
      </c>
      <c r="BK50" s="15">
        <v>252</v>
      </c>
      <c r="BL50" s="15">
        <f>VLOOKUP(B:B,'[2]SQL Results'!$B$1:$AE$65536,30,0)</f>
        <v>344.01</v>
      </c>
      <c r="BM50" s="15">
        <f t="shared" ref="BM50:BM70" si="31">BL50-BJ50</f>
        <v>176.01</v>
      </c>
      <c r="BN50" s="15" t="s">
        <v>21</v>
      </c>
      <c r="BO50" s="15">
        <f>VLOOKUP(B:B,'[4]SQL Results'!$B$1:$AE$65536,30,0)</f>
        <v>344.01</v>
      </c>
      <c r="BP50" s="15">
        <f>BO50*0.09</f>
        <v>30.9609</v>
      </c>
      <c r="BQ50" s="15"/>
      <c r="BR50" s="15">
        <v>380.5</v>
      </c>
      <c r="BS50" s="15">
        <v>533</v>
      </c>
      <c r="BT50" s="15">
        <f>VLOOKUP(B:B,'[2]SQL Results'!$B$1:$AJ$65536,35,0)</f>
        <v>1181.2</v>
      </c>
      <c r="BU50" s="15">
        <f>BT50-BS50</f>
        <v>648.2</v>
      </c>
      <c r="BV50" s="15" t="s">
        <v>21</v>
      </c>
      <c r="BW50" s="15">
        <f>VLOOKUP(B:B,'[4]SQL Results'!$B$1:$AJ$65536,35,0)</f>
        <v>1351.7</v>
      </c>
      <c r="BX50" s="15"/>
      <c r="BY50" s="15"/>
      <c r="BZ50" s="22">
        <v>1431</v>
      </c>
      <c r="CA50" s="22">
        <v>1788.75</v>
      </c>
      <c r="CB50" s="15">
        <f>VLOOKUP(B:B,'[2]SQL Results'!$B$1:$AT$65536,45,0)</f>
        <v>2940</v>
      </c>
      <c r="CC50" s="15">
        <f t="shared" ref="CC50:CC70" si="32">CB50-BZ50</f>
        <v>1509</v>
      </c>
      <c r="CD50" s="52" t="s">
        <v>21</v>
      </c>
      <c r="CE50" s="15">
        <f>VLOOKUP(B:B,'[4]SQL Results'!$B$1:$AT$65536,45,0)</f>
        <v>2058</v>
      </c>
      <c r="CF50" s="52">
        <f>CE50*0.09</f>
        <v>185.22</v>
      </c>
      <c r="CG50" s="52"/>
      <c r="CH50" s="72">
        <f t="shared" si="22"/>
        <v>1026.2249</v>
      </c>
      <c r="CI50" s="72">
        <f t="shared" si="23"/>
        <v>-18.48</v>
      </c>
    </row>
    <row r="51" spans="1:87">
      <c r="A51" s="14">
        <v>46</v>
      </c>
      <c r="B51" s="14">
        <v>373</v>
      </c>
      <c r="C51" s="14" t="s">
        <v>177</v>
      </c>
      <c r="D51" s="14" t="s">
        <v>132</v>
      </c>
      <c r="E51" s="14" t="s">
        <v>176</v>
      </c>
      <c r="F51" s="15">
        <v>17</v>
      </c>
      <c r="G51" s="15">
        <v>23</v>
      </c>
      <c r="H51" s="15">
        <f>VLOOKUP(B:B,'[2]SQL Results'!$B$1:$G$65536,6,0)</f>
        <v>69</v>
      </c>
      <c r="I51" s="15">
        <f t="shared" si="26"/>
        <v>52</v>
      </c>
      <c r="J51" s="15" t="s">
        <v>21</v>
      </c>
      <c r="K51" s="15">
        <f>VLOOKUP(B:B,'[4]SQL Results'!$B$1:$G$65536,6,0)</f>
        <v>58</v>
      </c>
      <c r="L51" s="15">
        <f>K51*3.5</f>
        <v>203</v>
      </c>
      <c r="M51" s="15"/>
      <c r="N51" s="15">
        <v>42</v>
      </c>
      <c r="O51" s="21">
        <v>49</v>
      </c>
      <c r="P51" s="21">
        <f>VLOOKUP(B:B,'[2]SQL Results'!$B$1:$L$65536,11,0)</f>
        <v>19</v>
      </c>
      <c r="Q51" s="21">
        <f t="shared" si="27"/>
        <v>-23</v>
      </c>
      <c r="R51" s="21" t="s">
        <v>121</v>
      </c>
      <c r="S51" s="21">
        <f>VLOOKUP(B:B,'[4]SQL Results'!$B$1:$L$65536,11,0)</f>
        <v>15</v>
      </c>
      <c r="T51" s="21">
        <f t="shared" ref="T51:T56" si="33">S51*0.8</f>
        <v>12</v>
      </c>
      <c r="U51" s="21">
        <f t="shared" ref="U51:U56" si="34">Q51*0.6</f>
        <v>-13.8</v>
      </c>
      <c r="V51" s="21">
        <v>40</v>
      </c>
      <c r="W51" s="21">
        <v>46</v>
      </c>
      <c r="X51" s="21">
        <f>VLOOKUP(B:B,'[2]SQL Results'!$B$1:$V$65536,21,0)</f>
        <v>68</v>
      </c>
      <c r="Y51" s="21">
        <f t="shared" si="28"/>
        <v>28</v>
      </c>
      <c r="Z51" s="21" t="s">
        <v>21</v>
      </c>
      <c r="AA51" s="21">
        <f>VLOOKUP(B:B,'[4]SQL Results'!$B$1:$V$65536,21,0)</f>
        <v>60</v>
      </c>
      <c r="AB51" s="21">
        <f>AA51*1.5</f>
        <v>90</v>
      </c>
      <c r="AC51" s="21"/>
      <c r="AD51" s="21">
        <v>8</v>
      </c>
      <c r="AE51" s="21">
        <v>10</v>
      </c>
      <c r="AF51" s="21">
        <f>VLOOKUP(B:B,'[2]SQL Results'!$B$1:$Q$65536,16,0)</f>
        <v>7</v>
      </c>
      <c r="AG51" s="21">
        <f t="shared" si="29"/>
        <v>-1</v>
      </c>
      <c r="AH51" s="21" t="s">
        <v>121</v>
      </c>
      <c r="AI51" s="21">
        <f>VLOOKUP(B:B,'[4]SQL Results'!$B$1:$Q$65536,16,0)</f>
        <v>6</v>
      </c>
      <c r="AJ51" s="21">
        <f>AI51*0.8</f>
        <v>4.8</v>
      </c>
      <c r="AK51" s="21">
        <f>AG51*0.4</f>
        <v>-0.4</v>
      </c>
      <c r="AL51" s="21">
        <v>1</v>
      </c>
      <c r="AM51" s="21">
        <v>2</v>
      </c>
      <c r="AN51" s="21">
        <f>VLOOKUP(B:B,[3]Sheet1!$B$1:$W$65536,22,0)</f>
        <v>2</v>
      </c>
      <c r="AO51" s="21">
        <f>AN51-AL51</f>
        <v>1</v>
      </c>
      <c r="AP51" s="21" t="s">
        <v>21</v>
      </c>
      <c r="AQ51" s="21">
        <f>VLOOKUP(B:B,[5]Sheet1!$B$1:$X$65536,23,0)</f>
        <v>198</v>
      </c>
      <c r="AR51" s="21">
        <f>AQ51*0.1</f>
        <v>19.8</v>
      </c>
      <c r="AS51" s="21"/>
      <c r="AT51" s="21">
        <v>13</v>
      </c>
      <c r="AU51" s="21">
        <v>20</v>
      </c>
      <c r="AV51" s="21">
        <f>VLOOKUP(B:B,[3]Sheet2!$B$1:$W$65536,22,0)</f>
        <v>11</v>
      </c>
      <c r="AW51" s="21">
        <f t="shared" si="30"/>
        <v>-2</v>
      </c>
      <c r="AX51" s="21" t="s">
        <v>121</v>
      </c>
      <c r="AY51" s="21">
        <f>VLOOKUP(B:B,[5]Sheet2!$B$1:$X$65536,23,0)</f>
        <v>3492</v>
      </c>
      <c r="AZ51" s="21">
        <f>AY51*0.05</f>
        <v>174.6</v>
      </c>
      <c r="BA51" s="21">
        <f>AW51*8</f>
        <v>-16</v>
      </c>
      <c r="BB51" s="15">
        <v>178.2</v>
      </c>
      <c r="BC51" s="15">
        <v>267.3</v>
      </c>
      <c r="BD51" s="15">
        <f>VLOOKUP(B:B,'[2]SQL Results'!$B$1:$AO$65536,40,0)</f>
        <v>544.5</v>
      </c>
      <c r="BE51" s="15">
        <f>BD51-BC51</f>
        <v>277.2</v>
      </c>
      <c r="BF51" s="15" t="s">
        <v>21</v>
      </c>
      <c r="BG51" s="15">
        <f>VLOOKUP(B:B,'[4]SQL Results'!$B$1:$AO$65536,40,0)</f>
        <v>544.5</v>
      </c>
      <c r="BH51" s="15">
        <f>BG51*0.08</f>
        <v>43.56</v>
      </c>
      <c r="BI51" s="15"/>
      <c r="BJ51" s="15">
        <v>702.5</v>
      </c>
      <c r="BK51" s="15">
        <v>843</v>
      </c>
      <c r="BL51" s="15">
        <f>VLOOKUP(B:B,'[2]SQL Results'!$B$1:$AE$65536,30,0)</f>
        <v>84.5</v>
      </c>
      <c r="BM51" s="15">
        <f t="shared" si="31"/>
        <v>-618</v>
      </c>
      <c r="BN51" s="15" t="s">
        <v>121</v>
      </c>
      <c r="BO51" s="15">
        <v>0</v>
      </c>
      <c r="BP51" s="15">
        <f>BO51*0.05</f>
        <v>0</v>
      </c>
      <c r="BQ51" s="15">
        <f>BM51*0.02</f>
        <v>-12.36</v>
      </c>
      <c r="BR51" s="15">
        <v>794.5</v>
      </c>
      <c r="BS51" s="17">
        <v>993</v>
      </c>
      <c r="BT51" s="15">
        <f>VLOOKUP(B:B,'[2]SQL Results'!$B$1:$AJ$65536,35,0)</f>
        <v>411</v>
      </c>
      <c r="BU51" s="15">
        <f t="shared" ref="BU51:BU57" si="35">BT51-BR51</f>
        <v>-383.5</v>
      </c>
      <c r="BV51" s="15" t="s">
        <v>121</v>
      </c>
      <c r="BW51" s="15">
        <f>VLOOKUP(B:B,'[4]SQL Results'!$B$1:$AJ$65536,35,0)</f>
        <v>344</v>
      </c>
      <c r="BX51" s="15">
        <f>BW51*0.05</f>
        <v>17.2</v>
      </c>
      <c r="BY51" s="15">
        <f>BU51*0.02</f>
        <v>-7.67</v>
      </c>
      <c r="BZ51" s="22">
        <v>1737</v>
      </c>
      <c r="CA51" s="22">
        <v>2171.25</v>
      </c>
      <c r="CB51" s="15">
        <f>VLOOKUP(B:B,'[2]SQL Results'!$B$1:$AT$65536,45,0)</f>
        <v>2202.03</v>
      </c>
      <c r="CC51" s="15">
        <f t="shared" si="32"/>
        <v>465.03</v>
      </c>
      <c r="CD51" s="52" t="s">
        <v>21</v>
      </c>
      <c r="CE51" s="15">
        <f>VLOOKUP(B:B,'[4]SQL Results'!$B$1:$AT$65536,45,0)</f>
        <v>1727.03</v>
      </c>
      <c r="CF51" s="52">
        <f>CE51*0.09</f>
        <v>155.4327</v>
      </c>
      <c r="CG51" s="52"/>
      <c r="CH51" s="72">
        <f t="shared" si="22"/>
        <v>720.3927</v>
      </c>
      <c r="CI51" s="72">
        <f t="shared" si="23"/>
        <v>-50.23</v>
      </c>
    </row>
    <row r="52" spans="1:87">
      <c r="A52" s="14">
        <v>47</v>
      </c>
      <c r="B52" s="14">
        <v>515</v>
      </c>
      <c r="C52" s="14" t="s">
        <v>178</v>
      </c>
      <c r="D52" s="14" t="s">
        <v>132</v>
      </c>
      <c r="E52" s="14" t="s">
        <v>176</v>
      </c>
      <c r="F52" s="15">
        <v>17</v>
      </c>
      <c r="G52" s="15">
        <v>23</v>
      </c>
      <c r="H52" s="15">
        <f>VLOOKUP(B:B,'[2]SQL Results'!$B$1:$G$65536,6,0)</f>
        <v>25</v>
      </c>
      <c r="I52" s="15">
        <f t="shared" si="26"/>
        <v>8</v>
      </c>
      <c r="J52" s="15" t="s">
        <v>21</v>
      </c>
      <c r="K52" s="15">
        <f>VLOOKUP(B:B,'[4]SQL Results'!$B$1:$G$65536,6,0)</f>
        <v>18</v>
      </c>
      <c r="L52" s="15">
        <f>K52*3.5</f>
        <v>63</v>
      </c>
      <c r="M52" s="15"/>
      <c r="N52" s="15">
        <v>75</v>
      </c>
      <c r="O52" s="21">
        <v>82</v>
      </c>
      <c r="P52" s="21">
        <f>VLOOKUP(B:B,'[2]SQL Results'!$B$1:$L$65536,11,0)</f>
        <v>35</v>
      </c>
      <c r="Q52" s="21">
        <f t="shared" si="27"/>
        <v>-40</v>
      </c>
      <c r="R52" s="21" t="s">
        <v>121</v>
      </c>
      <c r="S52" s="21">
        <f>VLOOKUP(B:B,'[4]SQL Results'!$B$1:$L$65536,11,0)</f>
        <v>28</v>
      </c>
      <c r="T52" s="21">
        <f t="shared" si="33"/>
        <v>22.4</v>
      </c>
      <c r="U52" s="21">
        <f t="shared" si="34"/>
        <v>-24</v>
      </c>
      <c r="V52" s="21">
        <v>63</v>
      </c>
      <c r="W52" s="21">
        <v>73</v>
      </c>
      <c r="X52" s="21">
        <f>VLOOKUP(B:B,'[2]SQL Results'!$B$1:$V$65536,21,0)</f>
        <v>26</v>
      </c>
      <c r="Y52" s="21">
        <f t="shared" si="28"/>
        <v>-37</v>
      </c>
      <c r="Z52" s="21" t="s">
        <v>121</v>
      </c>
      <c r="AA52" s="21">
        <f>VLOOKUP(B:B,'[4]SQL Results'!$B$1:$V$65536,21,0)</f>
        <v>25</v>
      </c>
      <c r="AB52" s="21">
        <f t="shared" ref="AB52:AB57" si="36">AA52*0.8</f>
        <v>20</v>
      </c>
      <c r="AC52" s="21">
        <f t="shared" ref="AC52:AC57" si="37">Y52*0.4</f>
        <v>-14.8</v>
      </c>
      <c r="AD52" s="21">
        <v>2</v>
      </c>
      <c r="AE52" s="21">
        <v>3</v>
      </c>
      <c r="AF52" s="21">
        <f>VLOOKUP(B:B,'[2]SQL Results'!$B$1:$Q$65536,16,0)</f>
        <v>5</v>
      </c>
      <c r="AG52" s="21">
        <f t="shared" si="29"/>
        <v>3</v>
      </c>
      <c r="AH52" s="21" t="s">
        <v>21</v>
      </c>
      <c r="AI52" s="21">
        <f>VLOOKUP(B:B,'[4]SQL Results'!$B$1:$Q$65536,16,0)</f>
        <v>4</v>
      </c>
      <c r="AJ52" s="21">
        <f t="shared" ref="AJ52:AJ61" si="38">AI52*2</f>
        <v>8</v>
      </c>
      <c r="AK52" s="21"/>
      <c r="AL52" s="21">
        <v>1</v>
      </c>
      <c r="AM52" s="21">
        <v>2</v>
      </c>
      <c r="AN52" s="21">
        <v>0</v>
      </c>
      <c r="AO52" s="21">
        <f>AN52-AL52</f>
        <v>-1</v>
      </c>
      <c r="AP52" s="21" t="s">
        <v>121</v>
      </c>
      <c r="AQ52" s="21">
        <v>0</v>
      </c>
      <c r="AR52" s="21">
        <f>AQ52*0.05</f>
        <v>0</v>
      </c>
      <c r="AS52" s="21">
        <f>AO52*3</f>
        <v>-3</v>
      </c>
      <c r="AT52" s="21">
        <v>5</v>
      </c>
      <c r="AU52" s="21">
        <v>8</v>
      </c>
      <c r="AV52" s="21">
        <f>VLOOKUP(B:B,[3]Sheet2!$B$1:$W$65536,22,0)</f>
        <v>10</v>
      </c>
      <c r="AW52" s="21">
        <f t="shared" si="30"/>
        <v>5</v>
      </c>
      <c r="AX52" s="21" t="s">
        <v>21</v>
      </c>
      <c r="AY52" s="21">
        <f>VLOOKUP(B:B,[5]Sheet2!$B$1:$X$65536,23,0)</f>
        <v>2269.8</v>
      </c>
      <c r="AZ52" s="21">
        <f>AY52*0.1</f>
        <v>226.98</v>
      </c>
      <c r="BA52" s="21"/>
      <c r="BB52" s="15">
        <v>734</v>
      </c>
      <c r="BC52" s="15">
        <v>1027.6</v>
      </c>
      <c r="BD52" s="15">
        <f>VLOOKUP(B:B,'[2]SQL Results'!$B$1:$AO$65536,40,0)</f>
        <v>396</v>
      </c>
      <c r="BE52" s="15">
        <f>BD52-BB52</f>
        <v>-338</v>
      </c>
      <c r="BF52" s="15" t="s">
        <v>121</v>
      </c>
      <c r="BG52" s="15">
        <f>VLOOKUP(B:B,'[4]SQL Results'!$B$1:$AO$65536,40,0)</f>
        <v>990</v>
      </c>
      <c r="BH52" s="15">
        <f>BG52*0.05</f>
        <v>49.5</v>
      </c>
      <c r="BI52" s="15">
        <f>BE52*0.04</f>
        <v>-13.52</v>
      </c>
      <c r="BJ52" s="15">
        <v>84.5</v>
      </c>
      <c r="BK52" s="15">
        <v>169</v>
      </c>
      <c r="BL52" s="15">
        <v>0</v>
      </c>
      <c r="BM52" s="15">
        <f t="shared" si="31"/>
        <v>-84.5</v>
      </c>
      <c r="BN52" s="15" t="s">
        <v>121</v>
      </c>
      <c r="BO52" s="15">
        <v>0</v>
      </c>
      <c r="BP52" s="15">
        <f>BO52*0.05</f>
        <v>0</v>
      </c>
      <c r="BQ52" s="15">
        <f>BM52*0.02</f>
        <v>-1.69</v>
      </c>
      <c r="BR52" s="15">
        <v>411</v>
      </c>
      <c r="BS52" s="15">
        <v>575</v>
      </c>
      <c r="BT52" s="15">
        <f>VLOOKUP(B:B,'[2]SQL Results'!$B$1:$AJ$65536,35,0)</f>
        <v>1260.01</v>
      </c>
      <c r="BU52" s="15">
        <f t="shared" si="35"/>
        <v>849.01</v>
      </c>
      <c r="BV52" s="15" t="s">
        <v>21</v>
      </c>
      <c r="BW52" s="15">
        <f>VLOOKUP(B:B,'[4]SQL Results'!$B$1:$AJ$65536,35,0)</f>
        <v>889.29</v>
      </c>
      <c r="BX52" s="15">
        <f>BW52*0.09</f>
        <v>80.0361</v>
      </c>
      <c r="BY52" s="15"/>
      <c r="BZ52" s="22">
        <v>2730</v>
      </c>
      <c r="CA52" s="22">
        <v>3412.5</v>
      </c>
      <c r="CB52" s="15">
        <f>VLOOKUP(B:B,'[2]SQL Results'!$B$1:$AT$65536,45,0)</f>
        <v>1054</v>
      </c>
      <c r="CC52" s="15">
        <f t="shared" si="32"/>
        <v>-1676</v>
      </c>
      <c r="CD52" s="52" t="s">
        <v>121</v>
      </c>
      <c r="CE52" s="15">
        <f>VLOOKUP(B:B,'[4]SQL Results'!$B$1:$AT$65536,45,0)</f>
        <v>570</v>
      </c>
      <c r="CF52" s="52">
        <f>CE52*0.05</f>
        <v>28.5</v>
      </c>
      <c r="CG52" s="52">
        <f>CC52*0.02</f>
        <v>-33.52</v>
      </c>
      <c r="CH52" s="72">
        <f t="shared" si="22"/>
        <v>498.4161</v>
      </c>
      <c r="CI52" s="72">
        <f t="shared" si="23"/>
        <v>-90.53</v>
      </c>
    </row>
    <row r="53" spans="1:87">
      <c r="A53" s="14">
        <v>48</v>
      </c>
      <c r="B53" s="14">
        <v>308</v>
      </c>
      <c r="C53" s="14" t="s">
        <v>179</v>
      </c>
      <c r="D53" s="14" t="s">
        <v>123</v>
      </c>
      <c r="E53" s="14" t="s">
        <v>176</v>
      </c>
      <c r="F53" s="15">
        <v>27</v>
      </c>
      <c r="G53" s="15">
        <v>34</v>
      </c>
      <c r="H53" s="15">
        <f>VLOOKUP(B:B,'[2]SQL Results'!$B$1:$G$65536,6,0)</f>
        <v>17</v>
      </c>
      <c r="I53" s="15">
        <f t="shared" si="26"/>
        <v>-10</v>
      </c>
      <c r="J53" s="15" t="s">
        <v>121</v>
      </c>
      <c r="K53" s="15">
        <f>VLOOKUP(B:B,'[4]SQL Results'!$B$1:$G$65536,6,0)</f>
        <v>17</v>
      </c>
      <c r="L53" s="15">
        <f>K53*1</f>
        <v>17</v>
      </c>
      <c r="M53" s="15">
        <f>I53*0.8</f>
        <v>-8</v>
      </c>
      <c r="N53" s="15">
        <v>28</v>
      </c>
      <c r="O53" s="21">
        <v>33</v>
      </c>
      <c r="P53" s="21">
        <f>VLOOKUP(B:B,'[2]SQL Results'!$B$1:$L$65536,11,0)</f>
        <v>26</v>
      </c>
      <c r="Q53" s="21">
        <f t="shared" si="27"/>
        <v>-2</v>
      </c>
      <c r="R53" s="21" t="s">
        <v>121</v>
      </c>
      <c r="S53" s="21">
        <f>VLOOKUP(B:B,'[4]SQL Results'!$B$1:$L$65536,11,0)</f>
        <v>25</v>
      </c>
      <c r="T53" s="21">
        <f t="shared" si="33"/>
        <v>20</v>
      </c>
      <c r="U53" s="21">
        <f t="shared" si="34"/>
        <v>-1.2</v>
      </c>
      <c r="V53" s="21">
        <v>31</v>
      </c>
      <c r="W53" s="21">
        <v>35</v>
      </c>
      <c r="X53" s="21">
        <f>VLOOKUP(B:B,'[2]SQL Results'!$B$1:$V$65536,21,0)</f>
        <v>25</v>
      </c>
      <c r="Y53" s="21">
        <f t="shared" si="28"/>
        <v>-6</v>
      </c>
      <c r="Z53" s="21" t="s">
        <v>121</v>
      </c>
      <c r="AA53" s="21">
        <f>VLOOKUP(B:B,'[4]SQL Results'!$B$1:$V$65536,21,0)</f>
        <v>21</v>
      </c>
      <c r="AB53" s="21">
        <f t="shared" si="36"/>
        <v>16.8</v>
      </c>
      <c r="AC53" s="21">
        <f t="shared" si="37"/>
        <v>-2.4</v>
      </c>
      <c r="AD53" s="21">
        <v>1</v>
      </c>
      <c r="AE53" s="21">
        <v>1</v>
      </c>
      <c r="AF53" s="21">
        <f>VLOOKUP(B:B,'[2]SQL Results'!$B$1:$Q$65536,16,0)</f>
        <v>8</v>
      </c>
      <c r="AG53" s="21">
        <f t="shared" si="29"/>
        <v>7</v>
      </c>
      <c r="AH53" s="21" t="s">
        <v>21</v>
      </c>
      <c r="AI53" s="21">
        <f>VLOOKUP(B:B,'[4]SQL Results'!$B$1:$Q$65536,16,0)</f>
        <v>6</v>
      </c>
      <c r="AJ53" s="21">
        <f t="shared" si="38"/>
        <v>12</v>
      </c>
      <c r="AK53" s="21"/>
      <c r="AL53" s="21">
        <v>1</v>
      </c>
      <c r="AM53" s="21">
        <v>2</v>
      </c>
      <c r="AN53" s="21">
        <v>0</v>
      </c>
      <c r="AO53" s="21">
        <f>AN53-AL53</f>
        <v>-1</v>
      </c>
      <c r="AP53" s="21" t="s">
        <v>121</v>
      </c>
      <c r="AQ53" s="21">
        <v>0</v>
      </c>
      <c r="AR53" s="21">
        <f>AQ53*0.05</f>
        <v>0</v>
      </c>
      <c r="AS53" s="21">
        <f>AO53*3</f>
        <v>-3</v>
      </c>
      <c r="AT53" s="21">
        <v>6</v>
      </c>
      <c r="AU53" s="21">
        <v>9</v>
      </c>
      <c r="AV53" s="21">
        <f>VLOOKUP(B:B,[3]Sheet2!$B$1:$W$65536,22,0)</f>
        <v>3</v>
      </c>
      <c r="AW53" s="21">
        <f t="shared" si="30"/>
        <v>-3</v>
      </c>
      <c r="AX53" s="21" t="s">
        <v>121</v>
      </c>
      <c r="AY53" s="21">
        <f>VLOOKUP(B:B,[5]Sheet2!$B$1:$X$65536,23,0)</f>
        <v>1455</v>
      </c>
      <c r="AZ53" s="21">
        <f>AY53*0.05</f>
        <v>72.75</v>
      </c>
      <c r="BA53" s="21">
        <f>AW53*8</f>
        <v>-24</v>
      </c>
      <c r="BB53" s="15">
        <v>408</v>
      </c>
      <c r="BC53" s="15">
        <v>612</v>
      </c>
      <c r="BD53" s="15">
        <v>0</v>
      </c>
      <c r="BE53" s="15">
        <f>BD53-BB53</f>
        <v>-408</v>
      </c>
      <c r="BF53" s="15" t="s">
        <v>121</v>
      </c>
      <c r="BG53" s="15">
        <v>0</v>
      </c>
      <c r="BH53" s="15">
        <f>BG53*0.05</f>
        <v>0</v>
      </c>
      <c r="BI53" s="15">
        <f>BE53*0.04</f>
        <v>-16.32</v>
      </c>
      <c r="BJ53" s="15">
        <v>168</v>
      </c>
      <c r="BK53" s="15">
        <v>252</v>
      </c>
      <c r="BL53" s="15">
        <v>0</v>
      </c>
      <c r="BM53" s="15">
        <f t="shared" si="31"/>
        <v>-168</v>
      </c>
      <c r="BN53" s="15" t="s">
        <v>121</v>
      </c>
      <c r="BO53" s="15">
        <v>0</v>
      </c>
      <c r="BP53" s="15">
        <f>BO53*0.05</f>
        <v>0</v>
      </c>
      <c r="BQ53" s="15">
        <f>BM53*0.02</f>
        <v>-3.36</v>
      </c>
      <c r="BR53" s="15">
        <v>624</v>
      </c>
      <c r="BS53" s="17">
        <v>780</v>
      </c>
      <c r="BT53" s="15">
        <f>VLOOKUP(B:B,'[2]SQL Results'!$B$1:$AJ$65536,35,0)</f>
        <v>583.01</v>
      </c>
      <c r="BU53" s="15">
        <f t="shared" si="35"/>
        <v>-40.99</v>
      </c>
      <c r="BV53" s="15" t="s">
        <v>121</v>
      </c>
      <c r="BW53" s="15">
        <f>VLOOKUP(B:B,'[4]SQL Results'!$B$1:$AJ$65536,35,0)</f>
        <v>548.01</v>
      </c>
      <c r="BX53" s="15">
        <f>BW53*0.05</f>
        <v>27.4005</v>
      </c>
      <c r="BY53" s="15">
        <f>BU53*0.02</f>
        <v>-0.8198</v>
      </c>
      <c r="BZ53" s="22">
        <v>4408</v>
      </c>
      <c r="CA53" s="22">
        <v>5510</v>
      </c>
      <c r="CB53" s="15">
        <f>VLOOKUP(B:B,'[2]SQL Results'!$B$1:$AT$65536,45,0)</f>
        <v>1842.53</v>
      </c>
      <c r="CC53" s="15">
        <f t="shared" si="32"/>
        <v>-2565.47</v>
      </c>
      <c r="CD53" s="52" t="s">
        <v>121</v>
      </c>
      <c r="CE53" s="15">
        <f>VLOOKUP(B:B,'[4]SQL Results'!$B$1:$AT$65536,45,0)</f>
        <v>2543.03</v>
      </c>
      <c r="CF53" s="52">
        <f>CE53*0.05</f>
        <v>127.1515</v>
      </c>
      <c r="CG53" s="52">
        <f>CC53*0.02</f>
        <v>-51.3094</v>
      </c>
      <c r="CH53" s="72">
        <f t="shared" si="22"/>
        <v>293.102</v>
      </c>
      <c r="CI53" s="72">
        <f t="shared" si="23"/>
        <v>-110.4092</v>
      </c>
    </row>
    <row r="54" spans="1:87">
      <c r="A54" s="14">
        <v>49</v>
      </c>
      <c r="B54" s="14">
        <v>517</v>
      </c>
      <c r="C54" s="14" t="s">
        <v>180</v>
      </c>
      <c r="D54" s="14" t="s">
        <v>119</v>
      </c>
      <c r="E54" s="14" t="s">
        <v>176</v>
      </c>
      <c r="F54" s="15">
        <v>27</v>
      </c>
      <c r="G54" s="15">
        <v>35</v>
      </c>
      <c r="H54" s="15">
        <f>VLOOKUP(B:B,'[2]SQL Results'!$B$1:$G$65536,6,0)</f>
        <v>9</v>
      </c>
      <c r="I54" s="15">
        <f t="shared" si="26"/>
        <v>-18</v>
      </c>
      <c r="J54" s="15" t="s">
        <v>121</v>
      </c>
      <c r="K54" s="15">
        <f>VLOOKUP(B:B,'[4]SQL Results'!$B$1:$G$65536,6,0)</f>
        <v>2</v>
      </c>
      <c r="L54" s="15">
        <f>K54*1</f>
        <v>2</v>
      </c>
      <c r="M54" s="15">
        <f>I54*0.8</f>
        <v>-14.4</v>
      </c>
      <c r="N54" s="15">
        <v>53</v>
      </c>
      <c r="O54" s="21">
        <v>60</v>
      </c>
      <c r="P54" s="21">
        <f>VLOOKUP(B:B,'[2]SQL Results'!$B$1:$L$65536,11,0)</f>
        <v>52</v>
      </c>
      <c r="Q54" s="21">
        <f t="shared" si="27"/>
        <v>-1</v>
      </c>
      <c r="R54" s="21" t="s">
        <v>121</v>
      </c>
      <c r="S54" s="21">
        <f>VLOOKUP(B:B,'[4]SQL Results'!$B$1:$L$65536,11,0)</f>
        <v>50</v>
      </c>
      <c r="T54" s="21">
        <f t="shared" si="33"/>
        <v>40</v>
      </c>
      <c r="U54" s="21">
        <f t="shared" si="34"/>
        <v>-0.6</v>
      </c>
      <c r="V54" s="21">
        <v>41</v>
      </c>
      <c r="W54" s="21">
        <v>47</v>
      </c>
      <c r="X54" s="21">
        <f>VLOOKUP(B:B,'[2]SQL Results'!$B$1:$V$65536,21,0)</f>
        <v>36</v>
      </c>
      <c r="Y54" s="21">
        <f t="shared" si="28"/>
        <v>-5</v>
      </c>
      <c r="Z54" s="21" t="s">
        <v>121</v>
      </c>
      <c r="AA54" s="21">
        <f>VLOOKUP(B:B,'[4]SQL Results'!$B$1:$V$65536,21,0)</f>
        <v>37</v>
      </c>
      <c r="AB54" s="21">
        <f t="shared" si="36"/>
        <v>29.6</v>
      </c>
      <c r="AC54" s="21">
        <f t="shared" si="37"/>
        <v>-2</v>
      </c>
      <c r="AD54" s="21">
        <v>1</v>
      </c>
      <c r="AE54" s="21">
        <v>1</v>
      </c>
      <c r="AF54" s="21">
        <f>VLOOKUP(B:B,'[2]SQL Results'!$B$1:$Q$65536,16,0)</f>
        <v>3</v>
      </c>
      <c r="AG54" s="21">
        <f t="shared" si="29"/>
        <v>2</v>
      </c>
      <c r="AH54" s="21" t="s">
        <v>21</v>
      </c>
      <c r="AI54" s="21">
        <f>VLOOKUP(B:B,'[4]SQL Results'!$B$1:$Q$65536,16,0)</f>
        <v>3</v>
      </c>
      <c r="AJ54" s="21">
        <f t="shared" si="38"/>
        <v>6</v>
      </c>
      <c r="AK54" s="21"/>
      <c r="AL54" s="21">
        <v>1</v>
      </c>
      <c r="AM54" s="21">
        <v>2</v>
      </c>
      <c r="AN54" s="21">
        <f>VLOOKUP(B:B,[3]Sheet1!$B$1:$W$65536,22,0)</f>
        <v>1</v>
      </c>
      <c r="AO54" s="21">
        <f>AN54-AL54</f>
        <v>0</v>
      </c>
      <c r="AP54" s="21" t="s">
        <v>20</v>
      </c>
      <c r="AQ54" s="21">
        <f>VLOOKUP(B:B,[5]Sheet1!$B$1:$X$65536,23,0)</f>
        <v>198</v>
      </c>
      <c r="AR54" s="21">
        <f>AQ54*0.08</f>
        <v>15.84</v>
      </c>
      <c r="AS54" s="21"/>
      <c r="AT54" s="21">
        <v>1</v>
      </c>
      <c r="AU54" s="21">
        <v>3</v>
      </c>
      <c r="AV54" s="21">
        <f>VLOOKUP(B:B,[3]Sheet2!$B$1:$W$65536,22,0)</f>
        <v>11</v>
      </c>
      <c r="AW54" s="21">
        <f t="shared" si="30"/>
        <v>10</v>
      </c>
      <c r="AX54" s="21" t="s">
        <v>21</v>
      </c>
      <c r="AY54" s="21">
        <f>VLOOKUP(B:B,[5]Sheet2!$B$1:$X$65536,23,0)</f>
        <v>3492</v>
      </c>
      <c r="AZ54" s="21">
        <f>AY54*0.1</f>
        <v>349.2</v>
      </c>
      <c r="BA54" s="21"/>
      <c r="BB54" s="15">
        <v>380.1</v>
      </c>
      <c r="BC54" s="15">
        <v>570.15</v>
      </c>
      <c r="BD54" s="15">
        <f>VLOOKUP(B:B,'[2]SQL Results'!$B$1:$AO$65536,40,0)</f>
        <v>990.01</v>
      </c>
      <c r="BE54" s="15">
        <f>BD54-BC54</f>
        <v>419.86</v>
      </c>
      <c r="BF54" s="15" t="s">
        <v>21</v>
      </c>
      <c r="BG54" s="15">
        <f>VLOOKUP(B:B,'[4]SQL Results'!$B$1:$AO$65536,40,0)</f>
        <v>594.01</v>
      </c>
      <c r="BH54" s="15">
        <f>BG54*0.08</f>
        <v>47.5208</v>
      </c>
      <c r="BI54" s="15"/>
      <c r="BJ54" s="15">
        <v>86</v>
      </c>
      <c r="BK54" s="15">
        <v>172</v>
      </c>
      <c r="BL54" s="15">
        <f>VLOOKUP(B:B,'[2]SQL Results'!$B$1:$AE$65536,30,0)</f>
        <v>86</v>
      </c>
      <c r="BM54" s="15">
        <f t="shared" si="31"/>
        <v>0</v>
      </c>
      <c r="BN54" s="15" t="s">
        <v>20</v>
      </c>
      <c r="BO54" s="15">
        <f>VLOOKUP(B:B,'[4]SQL Results'!$B$1:$AE$65536,30,0)</f>
        <v>86</v>
      </c>
      <c r="BP54" s="15">
        <f>BO54*0.07</f>
        <v>6.02</v>
      </c>
      <c r="BQ54" s="15"/>
      <c r="BR54" s="15">
        <v>848.65</v>
      </c>
      <c r="BS54" s="17">
        <v>1061</v>
      </c>
      <c r="BT54" s="15">
        <f>VLOOKUP(B:B,'[2]SQL Results'!$B$1:$AJ$65536,35,0)</f>
        <v>483.25</v>
      </c>
      <c r="BU54" s="15">
        <f t="shared" si="35"/>
        <v>-365.4</v>
      </c>
      <c r="BV54" s="15" t="s">
        <v>121</v>
      </c>
      <c r="BW54" s="15">
        <f>VLOOKUP(B:B,'[4]SQL Results'!$B$1:$AJ$65536,35,0)</f>
        <v>448.25</v>
      </c>
      <c r="BX54" s="17"/>
      <c r="BY54" s="17"/>
      <c r="BZ54" s="22">
        <v>2230</v>
      </c>
      <c r="CA54" s="22">
        <v>2787.5</v>
      </c>
      <c r="CB54" s="15">
        <f>VLOOKUP(B:B,'[2]SQL Results'!$B$1:$AT$65536,45,0)</f>
        <v>3207.06</v>
      </c>
      <c r="CC54" s="15">
        <f t="shared" si="32"/>
        <v>977.06</v>
      </c>
      <c r="CD54" s="52" t="s">
        <v>21</v>
      </c>
      <c r="CE54" s="15">
        <f>VLOOKUP(B:B,'[4]SQL Results'!$B$1:$AT$65536,45,0)</f>
        <v>3302.06</v>
      </c>
      <c r="CF54" s="52">
        <f>CE54*0.09</f>
        <v>297.1854</v>
      </c>
      <c r="CG54" s="52"/>
      <c r="CH54" s="72">
        <f t="shared" si="22"/>
        <v>793.3662</v>
      </c>
      <c r="CI54" s="72">
        <f t="shared" si="23"/>
        <v>-17</v>
      </c>
    </row>
    <row r="55" spans="1:87">
      <c r="A55" s="14">
        <v>50</v>
      </c>
      <c r="B55" s="14">
        <v>744</v>
      </c>
      <c r="C55" s="14" t="s">
        <v>181</v>
      </c>
      <c r="D55" s="14" t="s">
        <v>123</v>
      </c>
      <c r="E55" s="14" t="s">
        <v>176</v>
      </c>
      <c r="F55" s="15">
        <v>20</v>
      </c>
      <c r="G55" s="15">
        <v>27</v>
      </c>
      <c r="H55" s="15">
        <f>VLOOKUP(B:B,'[2]SQL Results'!$B$1:$G$65536,6,0)</f>
        <v>21</v>
      </c>
      <c r="I55" s="15">
        <f t="shared" si="26"/>
        <v>1</v>
      </c>
      <c r="J55" s="15" t="s">
        <v>20</v>
      </c>
      <c r="K55" s="15">
        <f>VLOOKUP(B:B,'[4]SQL Results'!$B$1:$G$65536,6,0)</f>
        <v>21</v>
      </c>
      <c r="L55" s="15">
        <f>K55*2.5</f>
        <v>52.5</v>
      </c>
      <c r="M55" s="15"/>
      <c r="N55" s="15">
        <v>31</v>
      </c>
      <c r="O55" s="21">
        <v>35</v>
      </c>
      <c r="P55" s="21">
        <f>VLOOKUP(B:B,'[2]SQL Results'!$B$1:$L$65536,11,0)</f>
        <v>26</v>
      </c>
      <c r="Q55" s="21">
        <f t="shared" si="27"/>
        <v>-5</v>
      </c>
      <c r="R55" s="21" t="s">
        <v>121</v>
      </c>
      <c r="S55" s="21">
        <f>VLOOKUP(B:B,'[4]SQL Results'!$B$1:$L$65536,11,0)</f>
        <v>22</v>
      </c>
      <c r="T55" s="21">
        <f t="shared" si="33"/>
        <v>17.6</v>
      </c>
      <c r="U55" s="21">
        <f t="shared" si="34"/>
        <v>-3</v>
      </c>
      <c r="V55" s="21">
        <v>50</v>
      </c>
      <c r="W55" s="21">
        <v>57</v>
      </c>
      <c r="X55" s="21">
        <f>VLOOKUP(B:B,'[2]SQL Results'!$B$1:$V$65536,21,0)</f>
        <v>37</v>
      </c>
      <c r="Y55" s="21">
        <f t="shared" si="28"/>
        <v>-13</v>
      </c>
      <c r="Z55" s="21" t="s">
        <v>121</v>
      </c>
      <c r="AA55" s="21">
        <f>VLOOKUP(B:B,'[4]SQL Results'!$B$1:$V$65536,21,0)</f>
        <v>32</v>
      </c>
      <c r="AB55" s="21">
        <f t="shared" si="36"/>
        <v>25.6</v>
      </c>
      <c r="AC55" s="21">
        <f t="shared" si="37"/>
        <v>-5.2</v>
      </c>
      <c r="AD55" s="21">
        <v>4</v>
      </c>
      <c r="AE55" s="21">
        <v>5</v>
      </c>
      <c r="AF55" s="21">
        <f>VLOOKUP(B:B,'[2]SQL Results'!$B$1:$Q$65536,16,0)</f>
        <v>6</v>
      </c>
      <c r="AG55" s="21">
        <f t="shared" si="29"/>
        <v>2</v>
      </c>
      <c r="AH55" s="21" t="s">
        <v>21</v>
      </c>
      <c r="AI55" s="21">
        <f>VLOOKUP(B:B,'[4]SQL Results'!$B$1:$Q$65536,16,0)</f>
        <v>5</v>
      </c>
      <c r="AJ55" s="21">
        <f t="shared" si="38"/>
        <v>10</v>
      </c>
      <c r="AK55" s="21"/>
      <c r="AL55" s="21">
        <v>1</v>
      </c>
      <c r="AM55" s="21">
        <v>2</v>
      </c>
      <c r="AN55" s="21">
        <v>0</v>
      </c>
      <c r="AO55" s="21">
        <f>AN55-AL55</f>
        <v>-1</v>
      </c>
      <c r="AP55" s="21" t="s">
        <v>121</v>
      </c>
      <c r="AQ55" s="21">
        <v>0</v>
      </c>
      <c r="AR55" s="21">
        <f>AQ55*0.05</f>
        <v>0</v>
      </c>
      <c r="AS55" s="21">
        <f>AO55*3</f>
        <v>-3</v>
      </c>
      <c r="AT55" s="21">
        <v>6</v>
      </c>
      <c r="AU55" s="21">
        <v>9</v>
      </c>
      <c r="AV55" s="21">
        <f>VLOOKUP(B:B,[3]Sheet2!$B$1:$W$65536,22,0)</f>
        <v>4</v>
      </c>
      <c r="AW55" s="21">
        <f t="shared" si="30"/>
        <v>-2</v>
      </c>
      <c r="AX55" s="21" t="s">
        <v>121</v>
      </c>
      <c r="AY55" s="21">
        <f>VLOOKUP(B:B,[5]Sheet2!$B$1:$X$65536,23,0)</f>
        <v>2619</v>
      </c>
      <c r="AZ55" s="21">
        <f>AY55*0.05</f>
        <v>130.95</v>
      </c>
      <c r="BA55" s="21">
        <f>AW55*8</f>
        <v>-16</v>
      </c>
      <c r="BB55" s="17">
        <v>300</v>
      </c>
      <c r="BC55" s="15">
        <v>450</v>
      </c>
      <c r="BD55" s="15">
        <f>VLOOKUP(B:B,'[2]SQL Results'!$B$1:$AO$65536,40,0)</f>
        <v>198</v>
      </c>
      <c r="BE55" s="15">
        <f>BD55-BB55</f>
        <v>-102</v>
      </c>
      <c r="BF55" s="15" t="s">
        <v>121</v>
      </c>
      <c r="BG55" s="15">
        <f>VLOOKUP(B:B,'[4]SQL Results'!$B$1:$AO$65536,40,0)</f>
        <v>198</v>
      </c>
      <c r="BH55" s="15">
        <f>BG55*0.05</f>
        <v>9.9</v>
      </c>
      <c r="BI55" s="15">
        <f>BE55*0.04</f>
        <v>-4.08</v>
      </c>
      <c r="BJ55" s="15">
        <v>168</v>
      </c>
      <c r="BK55" s="15">
        <v>252</v>
      </c>
      <c r="BL55" s="15">
        <v>0</v>
      </c>
      <c r="BM55" s="15">
        <f t="shared" si="31"/>
        <v>-168</v>
      </c>
      <c r="BN55" s="15" t="s">
        <v>121</v>
      </c>
      <c r="BO55" s="15">
        <v>0</v>
      </c>
      <c r="BP55" s="15">
        <f>BO55*0.05</f>
        <v>0</v>
      </c>
      <c r="BQ55" s="15">
        <f>BM55*0.02</f>
        <v>-3.36</v>
      </c>
      <c r="BR55" s="15">
        <v>240.5</v>
      </c>
      <c r="BS55" s="15">
        <v>337</v>
      </c>
      <c r="BT55" s="15">
        <f>VLOOKUP(B:B,'[2]SQL Results'!$B$1:$AJ$65536,35,0)</f>
        <v>660.53</v>
      </c>
      <c r="BU55" s="15">
        <f t="shared" si="35"/>
        <v>420.03</v>
      </c>
      <c r="BV55" s="15" t="s">
        <v>21</v>
      </c>
      <c r="BW55" s="15">
        <f>VLOOKUP(B:B,'[4]SQL Results'!$B$1:$AJ$65536,35,0)</f>
        <v>382.03</v>
      </c>
      <c r="BX55" s="15">
        <f>BW55*0.09</f>
        <v>34.3827</v>
      </c>
      <c r="BY55" s="15"/>
      <c r="BZ55" s="22">
        <v>2336.8</v>
      </c>
      <c r="CA55" s="22">
        <v>2921</v>
      </c>
      <c r="CB55" s="15">
        <f>VLOOKUP(B:B,'[2]SQL Results'!$B$1:$AT$65536,45,0)</f>
        <v>569</v>
      </c>
      <c r="CC55" s="15">
        <f t="shared" si="32"/>
        <v>-1767.8</v>
      </c>
      <c r="CD55" s="52" t="s">
        <v>121</v>
      </c>
      <c r="CE55" s="15">
        <f>VLOOKUP(B:B,'[4]SQL Results'!$B$1:$AT$65536,45,0)</f>
        <v>569</v>
      </c>
      <c r="CF55" s="52">
        <f>CE55*0.05</f>
        <v>28.45</v>
      </c>
      <c r="CG55" s="52">
        <f>CC55*0.02</f>
        <v>-35.356</v>
      </c>
      <c r="CH55" s="72">
        <f t="shared" si="22"/>
        <v>309.3827</v>
      </c>
      <c r="CI55" s="72">
        <f t="shared" si="23"/>
        <v>-69.996</v>
      </c>
    </row>
    <row r="56" spans="1:87">
      <c r="A56" s="14">
        <v>51</v>
      </c>
      <c r="B56" s="14">
        <v>391</v>
      </c>
      <c r="C56" s="14" t="s">
        <v>182</v>
      </c>
      <c r="D56" s="14" t="s">
        <v>132</v>
      </c>
      <c r="E56" s="14" t="s">
        <v>176</v>
      </c>
      <c r="F56" s="15">
        <v>17</v>
      </c>
      <c r="G56" s="15">
        <v>23</v>
      </c>
      <c r="H56" s="15">
        <f>VLOOKUP(B:B,'[2]SQL Results'!$B$1:$G$65536,6,0)</f>
        <v>10</v>
      </c>
      <c r="I56" s="15">
        <f t="shared" si="26"/>
        <v>-7</v>
      </c>
      <c r="J56" s="15" t="s">
        <v>121</v>
      </c>
      <c r="K56" s="15">
        <f>VLOOKUP(B:B,'[4]SQL Results'!$B$1:$G$65536,6,0)</f>
        <v>12</v>
      </c>
      <c r="L56" s="15">
        <f>K56*1</f>
        <v>12</v>
      </c>
      <c r="M56" s="15">
        <f>I56*0.8</f>
        <v>-5.6</v>
      </c>
      <c r="N56" s="15">
        <v>65</v>
      </c>
      <c r="O56" s="21">
        <v>75</v>
      </c>
      <c r="P56" s="21">
        <f>VLOOKUP(B:B,'[2]SQL Results'!$B$1:$L$65536,11,0)</f>
        <v>60</v>
      </c>
      <c r="Q56" s="21">
        <f t="shared" si="27"/>
        <v>-5</v>
      </c>
      <c r="R56" s="21" t="s">
        <v>121</v>
      </c>
      <c r="S56" s="21">
        <f>VLOOKUP(B:B,'[4]SQL Results'!$B$1:$L$65536,11,0)</f>
        <v>47</v>
      </c>
      <c r="T56" s="21">
        <f t="shared" si="33"/>
        <v>37.6</v>
      </c>
      <c r="U56" s="21">
        <f t="shared" si="34"/>
        <v>-3</v>
      </c>
      <c r="V56" s="21">
        <v>74</v>
      </c>
      <c r="W56" s="21">
        <v>84</v>
      </c>
      <c r="X56" s="21">
        <f>VLOOKUP(B:B,'[2]SQL Results'!$B$1:$V$65536,21,0)</f>
        <v>38</v>
      </c>
      <c r="Y56" s="21">
        <f t="shared" si="28"/>
        <v>-36</v>
      </c>
      <c r="Z56" s="21" t="s">
        <v>121</v>
      </c>
      <c r="AA56" s="21">
        <f>VLOOKUP(B:B,'[4]SQL Results'!$B$1:$V$65536,21,0)</f>
        <v>34</v>
      </c>
      <c r="AB56" s="21">
        <f t="shared" si="36"/>
        <v>27.2</v>
      </c>
      <c r="AC56" s="21">
        <f t="shared" si="37"/>
        <v>-14.4</v>
      </c>
      <c r="AD56" s="21">
        <v>1</v>
      </c>
      <c r="AE56" s="21">
        <v>1</v>
      </c>
      <c r="AF56" s="21">
        <f>VLOOKUP(B:B,'[2]SQL Results'!$B$1:$Q$65536,16,0)</f>
        <v>6</v>
      </c>
      <c r="AG56" s="21">
        <f t="shared" si="29"/>
        <v>5</v>
      </c>
      <c r="AH56" s="21" t="s">
        <v>21</v>
      </c>
      <c r="AI56" s="21">
        <f>VLOOKUP(B:B,'[4]SQL Results'!$B$1:$Q$65536,16,0)</f>
        <v>6</v>
      </c>
      <c r="AJ56" s="21">
        <f t="shared" si="38"/>
        <v>12</v>
      </c>
      <c r="AK56" s="21"/>
      <c r="AL56" s="21">
        <v>1</v>
      </c>
      <c r="AM56" s="21">
        <v>2</v>
      </c>
      <c r="AN56" s="21">
        <f>VLOOKUP(B:B,[3]Sheet1!$B$1:$W$65536,22,0)</f>
        <v>2</v>
      </c>
      <c r="AO56" s="21">
        <f>AN56-AL56</f>
        <v>1</v>
      </c>
      <c r="AP56" s="21" t="s">
        <v>21</v>
      </c>
      <c r="AQ56" s="21">
        <f>VLOOKUP(B:B,[5]Sheet1!$B$1:$X$65536,23,0)</f>
        <v>396</v>
      </c>
      <c r="AR56" s="21">
        <f>AQ56*0.1</f>
        <v>39.6</v>
      </c>
      <c r="AS56" s="21"/>
      <c r="AT56" s="21">
        <v>1</v>
      </c>
      <c r="AU56" s="21">
        <v>3</v>
      </c>
      <c r="AV56" s="21">
        <f>VLOOKUP(B:B,[3]Sheet2!$B$1:$W$65536,22,0)</f>
        <v>12</v>
      </c>
      <c r="AW56" s="21">
        <f t="shared" si="30"/>
        <v>11</v>
      </c>
      <c r="AX56" s="21" t="s">
        <v>21</v>
      </c>
      <c r="AY56" s="21">
        <f>VLOOKUP(B:B,[5]Sheet2!$B$1:$X$65536,23,0)</f>
        <v>2269.8</v>
      </c>
      <c r="AZ56" s="21">
        <f>AY56*0.1</f>
        <v>226.98</v>
      </c>
      <c r="BA56" s="21"/>
      <c r="BB56" s="17">
        <v>150</v>
      </c>
      <c r="BC56" s="15">
        <v>225</v>
      </c>
      <c r="BD56" s="15">
        <f>VLOOKUP(B:B,'[2]SQL Results'!$B$1:$AO$65536,40,0)</f>
        <v>396.01</v>
      </c>
      <c r="BE56" s="15">
        <f>BD56-BC56</f>
        <v>171.01</v>
      </c>
      <c r="BF56" s="15" t="s">
        <v>21</v>
      </c>
      <c r="BG56" s="15">
        <f>VLOOKUP(B:B,'[4]SQL Results'!$B$1:$AO$65536,40,0)</f>
        <v>594.01</v>
      </c>
      <c r="BH56" s="15">
        <f>BG56*0.08</f>
        <v>47.5208</v>
      </c>
      <c r="BI56" s="15"/>
      <c r="BJ56" s="15">
        <v>84.5</v>
      </c>
      <c r="BK56" s="15">
        <v>169</v>
      </c>
      <c r="BL56" s="15">
        <f>VLOOKUP(B:B,'[2]SQL Results'!$B$1:$AE$65536,30,0)</f>
        <v>66</v>
      </c>
      <c r="BM56" s="15">
        <f t="shared" si="31"/>
        <v>-18.5</v>
      </c>
      <c r="BN56" s="15" t="s">
        <v>121</v>
      </c>
      <c r="BO56" s="15">
        <f>VLOOKUP(B:B,'[4]SQL Results'!$B$1:$AE$65536,30,0)</f>
        <v>66</v>
      </c>
      <c r="BP56" s="15">
        <f>BO56*0.05</f>
        <v>3.3</v>
      </c>
      <c r="BQ56" s="15">
        <f>BM56*0.02</f>
        <v>-0.37</v>
      </c>
      <c r="BR56" s="15">
        <v>1706.58</v>
      </c>
      <c r="BS56" s="15">
        <v>1877</v>
      </c>
      <c r="BT56" s="15">
        <f>VLOOKUP(B:B,'[2]SQL Results'!$B$1:$AJ$65536,35,0)</f>
        <v>907.01</v>
      </c>
      <c r="BU56" s="15">
        <f t="shared" si="35"/>
        <v>-799.57</v>
      </c>
      <c r="BV56" s="15" t="s">
        <v>121</v>
      </c>
      <c r="BW56" s="15">
        <f>VLOOKUP(B:B,'[4]SQL Results'!$B$1:$AJ$65536,35,0)</f>
        <v>873.51</v>
      </c>
      <c r="BX56" s="15">
        <f>BW56*0.05</f>
        <v>43.6755</v>
      </c>
      <c r="BY56" s="15">
        <f>BU56*0.02</f>
        <v>-15.9914</v>
      </c>
      <c r="BZ56" s="22">
        <v>380</v>
      </c>
      <c r="CA56" s="22">
        <v>532</v>
      </c>
      <c r="CB56" s="15">
        <f>VLOOKUP(B:B,'[2]SQL Results'!$B$1:$AT$65536,45,0)</f>
        <v>2049</v>
      </c>
      <c r="CC56" s="15">
        <f t="shared" si="32"/>
        <v>1669</v>
      </c>
      <c r="CD56" s="52" t="s">
        <v>21</v>
      </c>
      <c r="CE56" s="15">
        <f>VLOOKUP(B:B,'[4]SQL Results'!$B$1:$AT$65536,45,0)</f>
        <v>294</v>
      </c>
      <c r="CF56" s="52">
        <f>CE56*0.09</f>
        <v>26.46</v>
      </c>
      <c r="CG56" s="52"/>
      <c r="CH56" s="72">
        <f t="shared" si="22"/>
        <v>476.3363</v>
      </c>
      <c r="CI56" s="72">
        <f t="shared" si="23"/>
        <v>-39.3614</v>
      </c>
    </row>
    <row r="57" spans="1:87">
      <c r="A57" s="14">
        <v>52</v>
      </c>
      <c r="B57" s="14">
        <v>355</v>
      </c>
      <c r="C57" s="14" t="s">
        <v>183</v>
      </c>
      <c r="D57" s="14" t="s">
        <v>123</v>
      </c>
      <c r="E57" s="14" t="s">
        <v>176</v>
      </c>
      <c r="F57" s="15">
        <v>20</v>
      </c>
      <c r="G57" s="15">
        <v>27</v>
      </c>
      <c r="H57" s="15">
        <f>VLOOKUP(B:B,'[2]SQL Results'!$B$1:$G$65536,6,0)</f>
        <v>4</v>
      </c>
      <c r="I57" s="15">
        <f t="shared" si="26"/>
        <v>-16</v>
      </c>
      <c r="J57" s="15" t="s">
        <v>121</v>
      </c>
      <c r="K57" s="15">
        <f>VLOOKUP(B:B,'[4]SQL Results'!$B$1:$G$65536,6,0)</f>
        <v>4</v>
      </c>
      <c r="L57" s="15">
        <f>K57*1</f>
        <v>4</v>
      </c>
      <c r="M57" s="15">
        <f>I57*0.8</f>
        <v>-12.8</v>
      </c>
      <c r="N57" s="15">
        <v>42</v>
      </c>
      <c r="O57" s="21">
        <v>49</v>
      </c>
      <c r="P57" s="21">
        <f>VLOOKUP(B:B,'[2]SQL Results'!$B$1:$L$65536,11,0)</f>
        <v>54</v>
      </c>
      <c r="Q57" s="21">
        <f t="shared" si="27"/>
        <v>12</v>
      </c>
      <c r="R57" s="21" t="s">
        <v>21</v>
      </c>
      <c r="S57" s="21">
        <f>VLOOKUP(B:B,'[4]SQL Results'!$B$1:$L$65536,11,0)</f>
        <v>49</v>
      </c>
      <c r="T57" s="21">
        <f>S57*2</f>
        <v>98</v>
      </c>
      <c r="U57" s="21"/>
      <c r="V57" s="21">
        <v>61</v>
      </c>
      <c r="W57" s="21">
        <v>71</v>
      </c>
      <c r="X57" s="21">
        <f>VLOOKUP(B:B,'[2]SQL Results'!$B$1:$V$65536,21,0)</f>
        <v>42</v>
      </c>
      <c r="Y57" s="21">
        <f t="shared" si="28"/>
        <v>-19</v>
      </c>
      <c r="Z57" s="21" t="s">
        <v>121</v>
      </c>
      <c r="AA57" s="21">
        <f>VLOOKUP(B:B,'[4]SQL Results'!$B$1:$V$65536,21,0)</f>
        <v>32</v>
      </c>
      <c r="AB57" s="21">
        <f t="shared" si="36"/>
        <v>25.6</v>
      </c>
      <c r="AC57" s="21">
        <f t="shared" si="37"/>
        <v>-7.6</v>
      </c>
      <c r="AD57" s="21">
        <v>1</v>
      </c>
      <c r="AE57" s="21">
        <v>1</v>
      </c>
      <c r="AF57" s="21">
        <f>VLOOKUP(B:B,'[2]SQL Results'!$B$1:$Q$65536,16,0)</f>
        <v>6</v>
      </c>
      <c r="AG57" s="21">
        <f t="shared" si="29"/>
        <v>5</v>
      </c>
      <c r="AH57" s="21" t="s">
        <v>21</v>
      </c>
      <c r="AI57" s="21">
        <f>VLOOKUP(B:B,'[4]SQL Results'!$B$1:$Q$65536,16,0)</f>
        <v>6</v>
      </c>
      <c r="AJ57" s="21">
        <f t="shared" si="38"/>
        <v>12</v>
      </c>
      <c r="AK57" s="21"/>
      <c r="AL57" s="21">
        <v>4</v>
      </c>
      <c r="AM57" s="21">
        <v>6</v>
      </c>
      <c r="AN57" s="21">
        <f>VLOOKUP(B:B,[3]Sheet1!$B$1:$W$65536,22,0)</f>
        <v>3</v>
      </c>
      <c r="AO57" s="21">
        <f>AN57-AL57</f>
        <v>-1</v>
      </c>
      <c r="AP57" s="21" t="s">
        <v>121</v>
      </c>
      <c r="AQ57" s="21">
        <f>VLOOKUP(B:B,[5]Sheet1!$B$1:$X$65536,23,0)</f>
        <v>396</v>
      </c>
      <c r="AR57" s="21">
        <f>AQ57*0.05</f>
        <v>19.8</v>
      </c>
      <c r="AS57" s="21">
        <f>AO57*3</f>
        <v>-3</v>
      </c>
      <c r="AT57" s="21">
        <v>4</v>
      </c>
      <c r="AU57" s="21">
        <v>6</v>
      </c>
      <c r="AV57" s="21">
        <f>VLOOKUP(B:B,[3]Sheet2!$B$1:$W$65536,22,0)</f>
        <v>10</v>
      </c>
      <c r="AW57" s="21">
        <f t="shared" si="30"/>
        <v>6</v>
      </c>
      <c r="AX57" s="21" t="s">
        <v>21</v>
      </c>
      <c r="AY57" s="21">
        <f>VLOOKUP(B:B,[5]Sheet2!$B$1:$X$65536,23,0)</f>
        <v>1395</v>
      </c>
      <c r="AZ57" s="21">
        <f>AY57*0.1</f>
        <v>139.5</v>
      </c>
      <c r="BA57" s="21"/>
      <c r="BB57" s="17">
        <v>300</v>
      </c>
      <c r="BC57" s="15">
        <v>450</v>
      </c>
      <c r="BD57" s="15">
        <f>VLOOKUP(B:B,'[2]SQL Results'!$B$1:$AO$65536,40,0)</f>
        <v>384.84</v>
      </c>
      <c r="BE57" s="15">
        <f>BD57-BB57</f>
        <v>84.84</v>
      </c>
      <c r="BF57" s="15" t="s">
        <v>20</v>
      </c>
      <c r="BG57" s="15">
        <v>0</v>
      </c>
      <c r="BH57" s="15">
        <f>BG57*0.07</f>
        <v>0</v>
      </c>
      <c r="BI57" s="15"/>
      <c r="BJ57" s="15">
        <v>535.01</v>
      </c>
      <c r="BK57" s="15">
        <v>642</v>
      </c>
      <c r="BL57" s="15">
        <f>VLOOKUP(B:B,'[2]SQL Results'!$B$1:$AE$65536,30,0)</f>
        <v>1412.53</v>
      </c>
      <c r="BM57" s="15">
        <f t="shared" si="31"/>
        <v>877.52</v>
      </c>
      <c r="BN57" s="15" t="s">
        <v>21</v>
      </c>
      <c r="BO57" s="15">
        <f>VLOOKUP(B:B,'[4]SQL Results'!$B$1:$AE$65536,30,0)</f>
        <v>1412.53</v>
      </c>
      <c r="BP57" s="15">
        <f>BO57*0.09</f>
        <v>127.1277</v>
      </c>
      <c r="BQ57" s="15"/>
      <c r="BR57" s="15">
        <v>408</v>
      </c>
      <c r="BS57" s="15">
        <v>571</v>
      </c>
      <c r="BT57" s="15">
        <f>VLOOKUP(B:B,'[2]SQL Results'!$B$1:$AJ$65536,35,0)</f>
        <v>517.5</v>
      </c>
      <c r="BU57" s="15">
        <f t="shared" si="35"/>
        <v>109.5</v>
      </c>
      <c r="BV57" s="49" t="s">
        <v>20</v>
      </c>
      <c r="BW57" s="15">
        <f>VLOOKUP(B:B,'[4]SQL Results'!$B$1:$AJ$65536,35,0)</f>
        <v>625.5</v>
      </c>
      <c r="BX57" s="15"/>
      <c r="BY57" s="15"/>
      <c r="BZ57" s="22">
        <v>3969.2</v>
      </c>
      <c r="CA57" s="22">
        <v>4961.5</v>
      </c>
      <c r="CB57" s="15">
        <f>VLOOKUP(B:B,'[2]SQL Results'!$B$1:$AT$65536,45,0)</f>
        <v>1569</v>
      </c>
      <c r="CC57" s="15">
        <f t="shared" si="32"/>
        <v>-2400.2</v>
      </c>
      <c r="CD57" s="52" t="s">
        <v>121</v>
      </c>
      <c r="CE57" s="15">
        <f>VLOOKUP(B:B,'[4]SQL Results'!$B$1:$AT$65536,45,0)</f>
        <v>804</v>
      </c>
      <c r="CF57" s="52">
        <f>CE57*0.05</f>
        <v>40.2</v>
      </c>
      <c r="CG57" s="52">
        <f>CC57*0.02</f>
        <v>-48.004</v>
      </c>
      <c r="CH57" s="72">
        <f t="shared" si="22"/>
        <v>466.2277</v>
      </c>
      <c r="CI57" s="72">
        <f t="shared" si="23"/>
        <v>-71.404</v>
      </c>
    </row>
    <row r="58" spans="1:87">
      <c r="A58" s="14">
        <v>53</v>
      </c>
      <c r="B58" s="14">
        <v>349</v>
      </c>
      <c r="C58" s="14" t="s">
        <v>184</v>
      </c>
      <c r="D58" s="14" t="s">
        <v>132</v>
      </c>
      <c r="E58" s="14" t="s">
        <v>176</v>
      </c>
      <c r="F58" s="15">
        <v>17</v>
      </c>
      <c r="G58" s="15">
        <v>23</v>
      </c>
      <c r="H58" s="15">
        <f>VLOOKUP(B:B,'[2]SQL Results'!$B$1:$G$65536,6,0)</f>
        <v>33</v>
      </c>
      <c r="I58" s="15">
        <f t="shared" si="26"/>
        <v>16</v>
      </c>
      <c r="J58" s="15" t="s">
        <v>21</v>
      </c>
      <c r="K58" s="15">
        <f>VLOOKUP(B:B,'[4]SQL Results'!$B$1:$G$65536,6,0)</f>
        <v>33</v>
      </c>
      <c r="L58" s="15">
        <f>K58*3.5</f>
        <v>115.5</v>
      </c>
      <c r="M58" s="15"/>
      <c r="N58" s="15">
        <v>64</v>
      </c>
      <c r="O58" s="21">
        <v>73</v>
      </c>
      <c r="P58" s="21">
        <f>VLOOKUP(B:B,'[2]SQL Results'!$B$1:$L$65536,11,0)</f>
        <v>70</v>
      </c>
      <c r="Q58" s="21">
        <f t="shared" si="27"/>
        <v>6</v>
      </c>
      <c r="R58" s="21" t="s">
        <v>20</v>
      </c>
      <c r="S58" s="21">
        <f>VLOOKUP(B:B,'[4]SQL Results'!$B$1:$L$65536,11,0)</f>
        <v>54</v>
      </c>
      <c r="T58" s="21">
        <f>S58*1</f>
        <v>54</v>
      </c>
      <c r="U58" s="21"/>
      <c r="V58" s="21">
        <v>47</v>
      </c>
      <c r="W58" s="21">
        <v>53</v>
      </c>
      <c r="X58" s="21">
        <f>VLOOKUP(B:B,'[2]SQL Results'!$B$1:$V$65536,21,0)</f>
        <v>50</v>
      </c>
      <c r="Y58" s="21">
        <f t="shared" si="28"/>
        <v>3</v>
      </c>
      <c r="Z58" s="21" t="s">
        <v>20</v>
      </c>
      <c r="AA58" s="21">
        <f>VLOOKUP(B:B,'[4]SQL Results'!$B$1:$V$65536,21,0)</f>
        <v>40</v>
      </c>
      <c r="AB58" s="21">
        <f>AA58*1</f>
        <v>40</v>
      </c>
      <c r="AC58" s="21"/>
      <c r="AD58" s="21">
        <v>2</v>
      </c>
      <c r="AE58" s="21">
        <v>3</v>
      </c>
      <c r="AF58" s="21">
        <f>VLOOKUP(B:B,'[2]SQL Results'!$B$1:$Q$65536,16,0)</f>
        <v>6</v>
      </c>
      <c r="AG58" s="21">
        <f t="shared" si="29"/>
        <v>4</v>
      </c>
      <c r="AH58" s="21" t="s">
        <v>21</v>
      </c>
      <c r="AI58" s="21">
        <f>VLOOKUP(B:B,'[4]SQL Results'!$B$1:$Q$65536,16,0)</f>
        <v>6</v>
      </c>
      <c r="AJ58" s="21">
        <f t="shared" si="38"/>
        <v>12</v>
      </c>
      <c r="AK58" s="21"/>
      <c r="AL58" s="21">
        <v>1</v>
      </c>
      <c r="AM58" s="21">
        <v>2</v>
      </c>
      <c r="AN58" s="21">
        <f>VLOOKUP(B:B,[3]Sheet1!$B$1:$W$65536,22,0)</f>
        <v>3</v>
      </c>
      <c r="AO58" s="21">
        <f>AN58-AL58</f>
        <v>2</v>
      </c>
      <c r="AP58" s="21" t="s">
        <v>21</v>
      </c>
      <c r="AQ58" s="21">
        <v>0</v>
      </c>
      <c r="AR58" s="21">
        <f>AQ58*0.1</f>
        <v>0</v>
      </c>
      <c r="AS58" s="21"/>
      <c r="AT58" s="21">
        <v>11</v>
      </c>
      <c r="AU58" s="21">
        <v>17</v>
      </c>
      <c r="AV58" s="21">
        <f>VLOOKUP(B:B,[3]Sheet2!$B$1:$W$65536,22,0)</f>
        <v>13</v>
      </c>
      <c r="AW58" s="21">
        <f t="shared" si="30"/>
        <v>2</v>
      </c>
      <c r="AX58" s="21" t="s">
        <v>20</v>
      </c>
      <c r="AY58" s="21">
        <f>VLOOKUP(B:B,[5]Sheet2!$B$1:$X$65536,23,0)</f>
        <v>1940</v>
      </c>
      <c r="AZ58" s="21">
        <f>AY58*0.08</f>
        <v>155.2</v>
      </c>
      <c r="BA58" s="21"/>
      <c r="BB58" s="15">
        <v>396</v>
      </c>
      <c r="BC58" s="15">
        <v>594</v>
      </c>
      <c r="BD58" s="15">
        <f>VLOOKUP(B:B,'[2]SQL Results'!$B$1:$AO$65536,40,0)</f>
        <v>702.9</v>
      </c>
      <c r="BE58" s="15">
        <f>BD58-BC58</f>
        <v>108.9</v>
      </c>
      <c r="BF58" s="15" t="s">
        <v>21</v>
      </c>
      <c r="BG58" s="15">
        <f>VLOOKUP(B:B,'[4]SQL Results'!$B$1:$AO$65536,40,0)</f>
        <v>702.9</v>
      </c>
      <c r="BH58" s="15">
        <f>BG58*0.08</f>
        <v>56.232</v>
      </c>
      <c r="BI58" s="15"/>
      <c r="BJ58" s="15">
        <v>540.01</v>
      </c>
      <c r="BK58" s="15">
        <v>648</v>
      </c>
      <c r="BL58" s="15">
        <f>VLOOKUP(B:B,'[2]SQL Results'!$B$1:$AE$65536,30,0)</f>
        <v>796.51</v>
      </c>
      <c r="BM58" s="15">
        <f t="shared" si="31"/>
        <v>256.5</v>
      </c>
      <c r="BN58" s="15" t="s">
        <v>21</v>
      </c>
      <c r="BO58" s="15">
        <f>VLOOKUP(B:B,'[4]SQL Results'!$B$1:$AE$65536,30,0)</f>
        <v>256.5</v>
      </c>
      <c r="BP58" s="15">
        <f>BO58*0.09</f>
        <v>23.085</v>
      </c>
      <c r="BQ58" s="15"/>
      <c r="BR58" s="15">
        <v>274</v>
      </c>
      <c r="BS58" s="15">
        <v>384</v>
      </c>
      <c r="BT58" s="15">
        <f>VLOOKUP(B:B,'[2]SQL Results'!$B$1:$AJ$65536,35,0)</f>
        <v>426.09</v>
      </c>
      <c r="BU58" s="15">
        <f>BT58-BS58</f>
        <v>42.09</v>
      </c>
      <c r="BV58" s="15" t="s">
        <v>21</v>
      </c>
      <c r="BW58" s="15">
        <f>VLOOKUP(B:B,'[4]SQL Results'!$B$1:$AJ$65536,35,0)</f>
        <v>392.59</v>
      </c>
      <c r="BX58" s="15"/>
      <c r="BY58" s="15"/>
      <c r="BZ58" s="22">
        <v>285</v>
      </c>
      <c r="CA58" s="22">
        <v>399</v>
      </c>
      <c r="CB58" s="15">
        <f>VLOOKUP(B:B,'[2]SQL Results'!$B$1:$AT$65536,45,0)</f>
        <v>1176</v>
      </c>
      <c r="CC58" s="15">
        <f t="shared" si="32"/>
        <v>891</v>
      </c>
      <c r="CD58" s="52" t="s">
        <v>21</v>
      </c>
      <c r="CE58" s="15">
        <f>VLOOKUP(B:B,'[4]SQL Results'!$B$1:$AT$65536,45,0)</f>
        <v>882</v>
      </c>
      <c r="CF58" s="52">
        <f>CE58*0.09</f>
        <v>79.38</v>
      </c>
      <c r="CG58" s="52"/>
      <c r="CH58" s="72">
        <f t="shared" si="22"/>
        <v>535.397</v>
      </c>
      <c r="CI58" s="72">
        <f t="shared" si="23"/>
        <v>0</v>
      </c>
    </row>
    <row r="59" spans="1:87">
      <c r="A59" s="14">
        <v>54</v>
      </c>
      <c r="B59" s="14">
        <v>742</v>
      </c>
      <c r="C59" s="14" t="s">
        <v>185</v>
      </c>
      <c r="D59" s="14" t="s">
        <v>123</v>
      </c>
      <c r="E59" s="14" t="s">
        <v>176</v>
      </c>
      <c r="F59" s="15">
        <v>27</v>
      </c>
      <c r="G59" s="15">
        <v>34</v>
      </c>
      <c r="H59" s="15">
        <f>VLOOKUP(B:B,'[2]SQL Results'!$B$1:$G$65536,6,0)</f>
        <v>24</v>
      </c>
      <c r="I59" s="15">
        <f t="shared" si="26"/>
        <v>-3</v>
      </c>
      <c r="J59" s="15" t="s">
        <v>121</v>
      </c>
      <c r="K59" s="15">
        <f>VLOOKUP(B:B,'[4]SQL Results'!$B$1:$G$65536,6,0)</f>
        <v>18</v>
      </c>
      <c r="L59" s="15">
        <f>K59*1</f>
        <v>18</v>
      </c>
      <c r="M59" s="15">
        <f>I59*0.8</f>
        <v>-2.4</v>
      </c>
      <c r="N59" s="15">
        <v>55</v>
      </c>
      <c r="O59" s="21">
        <v>63</v>
      </c>
      <c r="P59" s="21">
        <f>VLOOKUP(B:B,'[2]SQL Results'!$B$1:$L$65536,11,0)</f>
        <v>55</v>
      </c>
      <c r="Q59" s="21">
        <f t="shared" si="27"/>
        <v>0</v>
      </c>
      <c r="R59" s="21" t="s">
        <v>20</v>
      </c>
      <c r="S59" s="21">
        <f>VLOOKUP(B:B,'[4]SQL Results'!$B$1:$L$65536,11,0)</f>
        <v>52</v>
      </c>
      <c r="T59" s="21">
        <f>S59*1</f>
        <v>52</v>
      </c>
      <c r="U59" s="21"/>
      <c r="V59" s="21">
        <v>30</v>
      </c>
      <c r="W59" s="21">
        <v>33</v>
      </c>
      <c r="X59" s="21">
        <f>VLOOKUP(B:B,'[2]SQL Results'!$B$1:$V$65536,21,0)</f>
        <v>33</v>
      </c>
      <c r="Y59" s="21">
        <f t="shared" si="28"/>
        <v>3</v>
      </c>
      <c r="Z59" s="21" t="s">
        <v>21</v>
      </c>
      <c r="AA59" s="21">
        <f>VLOOKUP(B:B,'[4]SQL Results'!$B$1:$V$65536,21,0)</f>
        <v>31</v>
      </c>
      <c r="AB59" s="21">
        <f>AA59*1.5</f>
        <v>46.5</v>
      </c>
      <c r="AC59" s="21"/>
      <c r="AD59" s="21">
        <v>1</v>
      </c>
      <c r="AE59" s="21">
        <v>1</v>
      </c>
      <c r="AF59" s="21">
        <f>VLOOKUP(B:B,'[2]SQL Results'!$B$1:$Q$65536,16,0)</f>
        <v>5</v>
      </c>
      <c r="AG59" s="21">
        <f t="shared" si="29"/>
        <v>4</v>
      </c>
      <c r="AH59" s="21" t="s">
        <v>21</v>
      </c>
      <c r="AI59" s="21">
        <f>VLOOKUP(B:B,'[4]SQL Results'!$B$1:$Q$65536,16,0)</f>
        <v>2</v>
      </c>
      <c r="AJ59" s="21">
        <f t="shared" si="38"/>
        <v>4</v>
      </c>
      <c r="AK59" s="21"/>
      <c r="AL59" s="21">
        <v>1</v>
      </c>
      <c r="AM59" s="21">
        <v>2</v>
      </c>
      <c r="AN59" s="21">
        <f>VLOOKUP(B:B,[3]Sheet1!$B$1:$W$65536,22,0)</f>
        <v>1</v>
      </c>
      <c r="AO59" s="21">
        <f>AN59-AL59</f>
        <v>0</v>
      </c>
      <c r="AP59" s="21" t="s">
        <v>20</v>
      </c>
      <c r="AQ59" s="21">
        <f>VLOOKUP(B:B,[5]Sheet1!$B$1:$X$65536,23,0)</f>
        <v>198</v>
      </c>
      <c r="AR59" s="21">
        <f>AQ59*0.08</f>
        <v>15.84</v>
      </c>
      <c r="AS59" s="21"/>
      <c r="AT59" s="21">
        <v>7</v>
      </c>
      <c r="AU59" s="21">
        <v>11</v>
      </c>
      <c r="AV59" s="21">
        <f>VLOOKUP(B:B,[3]Sheet2!$B$1:$W$65536,22,0)</f>
        <v>6</v>
      </c>
      <c r="AW59" s="21">
        <f t="shared" si="30"/>
        <v>-1</v>
      </c>
      <c r="AX59" s="21" t="s">
        <v>121</v>
      </c>
      <c r="AY59" s="21">
        <f>VLOOKUP(B:B,[5]Sheet2!$B$1:$X$65536,23,0)</f>
        <v>1574.9</v>
      </c>
      <c r="AZ59" s="21">
        <f>AY59*0.05</f>
        <v>78.745</v>
      </c>
      <c r="BA59" s="21">
        <f>AW59*8</f>
        <v>-8</v>
      </c>
      <c r="BB59" s="17">
        <v>300</v>
      </c>
      <c r="BC59" s="15">
        <v>450</v>
      </c>
      <c r="BD59" s="15">
        <f>VLOOKUP(B:B,'[2]SQL Results'!$B$1:$AO$65536,40,0)</f>
        <v>336.6</v>
      </c>
      <c r="BE59" s="15">
        <f>BD59-BB59</f>
        <v>36.6</v>
      </c>
      <c r="BF59" s="15" t="s">
        <v>20</v>
      </c>
      <c r="BG59" s="15">
        <f>VLOOKUP(B:B,'[4]SQL Results'!$B$1:$AO$65536,40,0)</f>
        <v>336.6</v>
      </c>
      <c r="BH59" s="15">
        <f>BG59*0.07</f>
        <v>23.562</v>
      </c>
      <c r="BI59" s="15"/>
      <c r="BJ59" s="15">
        <v>168</v>
      </c>
      <c r="BK59" s="15">
        <v>252</v>
      </c>
      <c r="BL59" s="15">
        <v>0</v>
      </c>
      <c r="BM59" s="15">
        <f t="shared" si="31"/>
        <v>-168</v>
      </c>
      <c r="BN59" s="15" t="s">
        <v>121</v>
      </c>
      <c r="BO59" s="15">
        <f>VLOOKUP(B:B,'[4]SQL Results'!$B$1:$AE$65536,30,0)</f>
        <v>540.01</v>
      </c>
      <c r="BP59" s="15">
        <f>BO59*0.05</f>
        <v>27.0005</v>
      </c>
      <c r="BQ59" s="15">
        <f>BM59*0.02</f>
        <v>-3.36</v>
      </c>
      <c r="BR59" s="15">
        <v>969.5</v>
      </c>
      <c r="BS59" s="17">
        <v>1212</v>
      </c>
      <c r="BT59" s="15">
        <f>VLOOKUP(B:B,'[2]SQL Results'!$B$1:$AJ$65536,35,0)</f>
        <v>210</v>
      </c>
      <c r="BU59" s="15">
        <f>BT59-BR59</f>
        <v>-759.5</v>
      </c>
      <c r="BV59" s="15" t="s">
        <v>121</v>
      </c>
      <c r="BW59" s="15">
        <f>VLOOKUP(B:B,'[4]SQL Results'!$B$1:$AJ$65536,35,0)</f>
        <v>243.5</v>
      </c>
      <c r="BX59" s="15">
        <f>BW59*0.05</f>
        <v>12.175</v>
      </c>
      <c r="BY59" s="15">
        <f>BU59*0.02</f>
        <v>-15.19</v>
      </c>
      <c r="BZ59" s="22">
        <v>953</v>
      </c>
      <c r="CA59" s="22">
        <v>1334.2</v>
      </c>
      <c r="CB59" s="15">
        <v>0</v>
      </c>
      <c r="CC59" s="15">
        <f t="shared" si="32"/>
        <v>-953</v>
      </c>
      <c r="CD59" s="52" t="s">
        <v>121</v>
      </c>
      <c r="CE59" s="15">
        <v>0</v>
      </c>
      <c r="CF59" s="52">
        <f>CE59*0.05</f>
        <v>0</v>
      </c>
      <c r="CG59" s="52">
        <f>CC59*0.02</f>
        <v>-19.06</v>
      </c>
      <c r="CH59" s="72">
        <f t="shared" si="22"/>
        <v>277.8225</v>
      </c>
      <c r="CI59" s="72">
        <f t="shared" si="23"/>
        <v>-48.01</v>
      </c>
    </row>
    <row r="60" spans="1:87">
      <c r="A60" s="14">
        <v>55</v>
      </c>
      <c r="B60" s="14">
        <v>511</v>
      </c>
      <c r="C60" s="14" t="s">
        <v>186</v>
      </c>
      <c r="D60" s="14" t="s">
        <v>135</v>
      </c>
      <c r="E60" s="14" t="s">
        <v>176</v>
      </c>
      <c r="F60" s="15">
        <v>17</v>
      </c>
      <c r="G60" s="15">
        <v>22</v>
      </c>
      <c r="H60" s="15">
        <v>0</v>
      </c>
      <c r="I60" s="15">
        <f t="shared" si="26"/>
        <v>-17</v>
      </c>
      <c r="J60" s="15" t="s">
        <v>121</v>
      </c>
      <c r="K60" s="15">
        <f>VLOOKUP(B:B,'[4]SQL Results'!$B$1:$G$65536,6,0)</f>
        <v>1</v>
      </c>
      <c r="L60" s="15">
        <f>K60*1</f>
        <v>1</v>
      </c>
      <c r="M60" s="15">
        <f>I60*0.8</f>
        <v>-13.6</v>
      </c>
      <c r="N60" s="15">
        <v>35</v>
      </c>
      <c r="O60" s="21">
        <v>40</v>
      </c>
      <c r="P60" s="21">
        <f>VLOOKUP(B:B,'[2]SQL Results'!$B$1:$L$65536,11,0)</f>
        <v>34</v>
      </c>
      <c r="Q60" s="21">
        <f t="shared" si="27"/>
        <v>-1</v>
      </c>
      <c r="R60" s="21" t="s">
        <v>121</v>
      </c>
      <c r="S60" s="21">
        <f>VLOOKUP(B:B,'[4]SQL Results'!$B$1:$L$65536,11,0)</f>
        <v>40</v>
      </c>
      <c r="T60" s="21">
        <f>S60*0.8</f>
        <v>32</v>
      </c>
      <c r="U60" s="21">
        <f>Q60*0.6</f>
        <v>-0.6</v>
      </c>
      <c r="V60" s="21">
        <v>34</v>
      </c>
      <c r="W60" s="21">
        <v>38</v>
      </c>
      <c r="X60" s="21">
        <f>VLOOKUP(B:B,'[2]SQL Results'!$B$1:$V$65536,21,0)</f>
        <v>18</v>
      </c>
      <c r="Y60" s="21">
        <f t="shared" si="28"/>
        <v>-16</v>
      </c>
      <c r="Z60" s="21" t="s">
        <v>121</v>
      </c>
      <c r="AA60" s="21">
        <f>VLOOKUP(B:B,'[4]SQL Results'!$B$1:$V$65536,21,0)</f>
        <v>19</v>
      </c>
      <c r="AB60" s="21">
        <f>AA60*0.8</f>
        <v>15.2</v>
      </c>
      <c r="AC60" s="21">
        <f>Y60*0.4</f>
        <v>-6.4</v>
      </c>
      <c r="AD60" s="21">
        <v>2</v>
      </c>
      <c r="AE60" s="21">
        <v>3</v>
      </c>
      <c r="AF60" s="21">
        <f>VLOOKUP(B:B,'[2]SQL Results'!$B$1:$Q$65536,16,0)</f>
        <v>3</v>
      </c>
      <c r="AG60" s="21">
        <f t="shared" si="29"/>
        <v>1</v>
      </c>
      <c r="AH60" s="21" t="s">
        <v>21</v>
      </c>
      <c r="AI60" s="21">
        <f>VLOOKUP(B:B,'[4]SQL Results'!$B$1:$Q$65536,16,0)</f>
        <v>3</v>
      </c>
      <c r="AJ60" s="21">
        <f t="shared" si="38"/>
        <v>6</v>
      </c>
      <c r="AK60" s="21"/>
      <c r="AL60" s="21">
        <v>1</v>
      </c>
      <c r="AM60" s="21">
        <v>2</v>
      </c>
      <c r="AN60" s="21">
        <v>0</v>
      </c>
      <c r="AO60" s="21">
        <f>AN60-AL60</f>
        <v>-1</v>
      </c>
      <c r="AP60" s="21" t="s">
        <v>121</v>
      </c>
      <c r="AQ60" s="21">
        <v>0</v>
      </c>
      <c r="AR60" s="21">
        <f>AQ60*0.05</f>
        <v>0</v>
      </c>
      <c r="AS60" s="21">
        <f>AO60*3</f>
        <v>-3</v>
      </c>
      <c r="AT60" s="21">
        <v>7</v>
      </c>
      <c r="AU60" s="21">
        <v>11</v>
      </c>
      <c r="AV60" s="21">
        <f>VLOOKUP(B:B,[3]Sheet2!$B$1:$W$65536,22,0)</f>
        <v>1</v>
      </c>
      <c r="AW60" s="21">
        <f t="shared" si="30"/>
        <v>-6</v>
      </c>
      <c r="AX60" s="21" t="s">
        <v>121</v>
      </c>
      <c r="AY60" s="21">
        <f>VLOOKUP(B:B,[5]Sheet2!$B$1:$X$65536,23,0)</f>
        <v>388</v>
      </c>
      <c r="AZ60" s="21">
        <f>AY60*0.05</f>
        <v>19.4</v>
      </c>
      <c r="BA60" s="21">
        <f>AW60*8</f>
        <v>-48</v>
      </c>
      <c r="BB60" s="15">
        <v>257</v>
      </c>
      <c r="BC60" s="15">
        <v>385.5</v>
      </c>
      <c r="BD60" s="15">
        <f>VLOOKUP(B:B,'[2]SQL Results'!$B$1:$AO$65536,40,0)</f>
        <v>990</v>
      </c>
      <c r="BE60" s="15">
        <f>BD60-BC60</f>
        <v>604.5</v>
      </c>
      <c r="BF60" s="15" t="s">
        <v>21</v>
      </c>
      <c r="BG60" s="15">
        <f>VLOOKUP(B:B,'[4]SQL Results'!$B$1:$AO$65536,40,0)</f>
        <v>990</v>
      </c>
      <c r="BH60" s="15">
        <f>BG60*0.08</f>
        <v>79.2</v>
      </c>
      <c r="BI60" s="15"/>
      <c r="BJ60" s="15">
        <v>84.5</v>
      </c>
      <c r="BK60" s="15">
        <v>169</v>
      </c>
      <c r="BL60" s="15">
        <v>0</v>
      </c>
      <c r="BM60" s="15">
        <f t="shared" si="31"/>
        <v>-84.5</v>
      </c>
      <c r="BN60" s="15" t="s">
        <v>121</v>
      </c>
      <c r="BO60" s="15">
        <v>0</v>
      </c>
      <c r="BP60" s="15">
        <f>BO60*0.05</f>
        <v>0</v>
      </c>
      <c r="BQ60" s="15">
        <f>BM60*0.02</f>
        <v>-1.69</v>
      </c>
      <c r="BR60" s="15">
        <v>1004.5</v>
      </c>
      <c r="BS60" s="15">
        <v>1105</v>
      </c>
      <c r="BT60" s="15">
        <f>VLOOKUP(B:B,'[2]SQL Results'!$B$1:$AJ$65536,35,0)</f>
        <v>843.01</v>
      </c>
      <c r="BU60" s="15">
        <f>BT60-BR60</f>
        <v>-161.49</v>
      </c>
      <c r="BV60" s="15" t="s">
        <v>121</v>
      </c>
      <c r="BW60" s="15">
        <f>VLOOKUP(B:B,'[4]SQL Results'!$B$1:$AJ$65536,35,0)</f>
        <v>1018.01</v>
      </c>
      <c r="BX60" s="15">
        <f>BW60*0.05</f>
        <v>50.9005</v>
      </c>
      <c r="BY60" s="15">
        <f>BU60*0.02</f>
        <v>-3.2298</v>
      </c>
      <c r="BZ60" s="22">
        <v>2078.68</v>
      </c>
      <c r="CA60" s="22">
        <v>2598.35</v>
      </c>
      <c r="CB60" s="15">
        <v>0</v>
      </c>
      <c r="CC60" s="15">
        <f t="shared" si="32"/>
        <v>-2078.68</v>
      </c>
      <c r="CD60" s="52" t="s">
        <v>121</v>
      </c>
      <c r="CE60" s="15">
        <v>0</v>
      </c>
      <c r="CF60" s="52">
        <f>CE60*0.05</f>
        <v>0</v>
      </c>
      <c r="CG60" s="52">
        <f>CC60*0.02</f>
        <v>-41.5736</v>
      </c>
      <c r="CH60" s="72">
        <f t="shared" si="22"/>
        <v>203.7005</v>
      </c>
      <c r="CI60" s="72">
        <f t="shared" si="23"/>
        <v>-118.0934</v>
      </c>
    </row>
    <row r="61" spans="1:87">
      <c r="A61" s="14">
        <v>56</v>
      </c>
      <c r="B61" s="14">
        <v>747</v>
      </c>
      <c r="C61" s="14" t="s">
        <v>187</v>
      </c>
      <c r="D61" s="14" t="s">
        <v>167</v>
      </c>
      <c r="E61" s="14" t="s">
        <v>176</v>
      </c>
      <c r="F61" s="15">
        <v>6</v>
      </c>
      <c r="G61" s="15">
        <v>9</v>
      </c>
      <c r="H61" s="15">
        <f>VLOOKUP(B:B,'[2]SQL Results'!$B$1:$G$65536,6,0)</f>
        <v>3</v>
      </c>
      <c r="I61" s="15">
        <f t="shared" si="26"/>
        <v>-3</v>
      </c>
      <c r="J61" s="15" t="s">
        <v>121</v>
      </c>
      <c r="K61" s="15">
        <f>VLOOKUP(B:B,'[4]SQL Results'!$B$1:$G$65536,6,0)</f>
        <v>3</v>
      </c>
      <c r="L61" s="15">
        <f>K61*1</f>
        <v>3</v>
      </c>
      <c r="M61" s="15">
        <f>I61*0.8</f>
        <v>-2.4</v>
      </c>
      <c r="N61" s="15">
        <v>10</v>
      </c>
      <c r="O61" s="21">
        <v>10</v>
      </c>
      <c r="P61" s="21">
        <f>VLOOKUP(B:B,'[2]SQL Results'!$B$1:$L$65536,11,0)</f>
        <v>10</v>
      </c>
      <c r="Q61" s="21">
        <f t="shared" si="27"/>
        <v>0</v>
      </c>
      <c r="R61" s="21" t="s">
        <v>21</v>
      </c>
      <c r="S61" s="21">
        <f>VLOOKUP(B:B,'[4]SQL Results'!$B$1:$L$65536,11,0)</f>
        <v>11</v>
      </c>
      <c r="T61" s="21">
        <f>S61*2</f>
        <v>22</v>
      </c>
      <c r="U61" s="21"/>
      <c r="V61" s="21">
        <v>27</v>
      </c>
      <c r="W61" s="21">
        <v>29</v>
      </c>
      <c r="X61" s="21">
        <f>VLOOKUP(B:B,'[2]SQL Results'!$B$1:$V$65536,21,0)</f>
        <v>8</v>
      </c>
      <c r="Y61" s="21">
        <f t="shared" si="28"/>
        <v>-19</v>
      </c>
      <c r="Z61" s="21" t="s">
        <v>121</v>
      </c>
      <c r="AA61" s="21">
        <f>VLOOKUP(B:B,'[4]SQL Results'!$B$1:$V$65536,21,0)</f>
        <v>7</v>
      </c>
      <c r="AB61" s="21">
        <f>AA61*0.8</f>
        <v>5.6</v>
      </c>
      <c r="AC61" s="21">
        <f>Y61*0.4</f>
        <v>-7.6</v>
      </c>
      <c r="AD61" s="21">
        <v>1</v>
      </c>
      <c r="AE61" s="21">
        <v>1</v>
      </c>
      <c r="AF61" s="21">
        <f>VLOOKUP(B:B,'[2]SQL Results'!$B$1:$Q$65536,16,0)</f>
        <v>1</v>
      </c>
      <c r="AG61" s="21">
        <f t="shared" si="29"/>
        <v>0</v>
      </c>
      <c r="AH61" s="21" t="s">
        <v>21</v>
      </c>
      <c r="AI61" s="21">
        <f>VLOOKUP(B:B,'[4]SQL Results'!$B$1:$Q$65536,16,0)</f>
        <v>1</v>
      </c>
      <c r="AJ61" s="21">
        <f t="shared" si="38"/>
        <v>2</v>
      </c>
      <c r="AK61" s="21"/>
      <c r="AL61" s="21">
        <v>2</v>
      </c>
      <c r="AM61" s="21">
        <v>3</v>
      </c>
      <c r="AN61" s="21">
        <f>VLOOKUP(B:B,[3]Sheet1!$B$1:$W$65536,22,0)</f>
        <v>1</v>
      </c>
      <c r="AO61" s="21">
        <f>AN61-AL61</f>
        <v>-1</v>
      </c>
      <c r="AP61" s="21" t="s">
        <v>121</v>
      </c>
      <c r="AQ61" s="21">
        <f>VLOOKUP(B:B,[5]Sheet1!$B$1:$X$65536,23,0)</f>
        <v>198</v>
      </c>
      <c r="AR61" s="21">
        <f>AQ61*0.05</f>
        <v>9.9</v>
      </c>
      <c r="AS61" s="21">
        <f>AO61*3</f>
        <v>-3</v>
      </c>
      <c r="AT61" s="21">
        <v>10</v>
      </c>
      <c r="AU61" s="21">
        <v>15</v>
      </c>
      <c r="AV61" s="21">
        <f>VLOOKUP(B:B,[3]Sheet2!$B$1:$W$65536,22,0)</f>
        <v>5</v>
      </c>
      <c r="AW61" s="21">
        <f t="shared" si="30"/>
        <v>-5</v>
      </c>
      <c r="AX61" s="21" t="s">
        <v>121</v>
      </c>
      <c r="AY61" s="21">
        <f>VLOOKUP(B:B,[5]Sheet2!$B$1:$X$65536,23,0)</f>
        <v>1940</v>
      </c>
      <c r="AZ61" s="21">
        <f>AY61*0.05</f>
        <v>97</v>
      </c>
      <c r="BA61" s="21">
        <f>AW61*8</f>
        <v>-40</v>
      </c>
      <c r="BB61" s="15">
        <v>910.5</v>
      </c>
      <c r="BC61" s="15">
        <v>1274.7</v>
      </c>
      <c r="BD61" s="15">
        <f>VLOOKUP(B:B,'[2]SQL Results'!$B$1:$AO$65536,40,0)</f>
        <v>930.31</v>
      </c>
      <c r="BE61" s="15">
        <f>BD61-BB61</f>
        <v>19.8099999999999</v>
      </c>
      <c r="BF61" s="15" t="s">
        <v>20</v>
      </c>
      <c r="BG61" s="15">
        <f>VLOOKUP(B:B,'[4]SQL Results'!$B$1:$AO$65536,40,0)</f>
        <v>1158.01</v>
      </c>
      <c r="BH61" s="15">
        <f>BG61*0.07</f>
        <v>81.0607</v>
      </c>
      <c r="BI61" s="15"/>
      <c r="BJ61" s="15">
        <v>84.5</v>
      </c>
      <c r="BK61" s="15">
        <v>169</v>
      </c>
      <c r="BL61" s="15">
        <v>0</v>
      </c>
      <c r="BM61" s="15">
        <f t="shared" si="31"/>
        <v>-84.5</v>
      </c>
      <c r="BN61" s="15" t="s">
        <v>121</v>
      </c>
      <c r="BO61" s="15">
        <v>0</v>
      </c>
      <c r="BP61" s="15">
        <f>BO61*0.05</f>
        <v>0</v>
      </c>
      <c r="BQ61" s="15">
        <f>BM61*0.02</f>
        <v>-1.69</v>
      </c>
      <c r="BR61" s="15">
        <v>508.5</v>
      </c>
      <c r="BS61" s="17">
        <v>636</v>
      </c>
      <c r="BT61" s="15">
        <f>VLOOKUP(B:B,'[2]SQL Results'!$B$1:$AJ$65536,35,0)</f>
        <v>573.13</v>
      </c>
      <c r="BU61" s="15">
        <f>BT61-BR61</f>
        <v>64.63</v>
      </c>
      <c r="BV61" s="49" t="s">
        <v>20</v>
      </c>
      <c r="BW61" s="15">
        <f>VLOOKUP(B:B,'[4]SQL Results'!$B$1:$AJ$65536,35,0)</f>
        <v>574.63</v>
      </c>
      <c r="BX61" s="49">
        <f>BW61*0.07</f>
        <v>40.2241</v>
      </c>
      <c r="BY61" s="17"/>
      <c r="BZ61" s="22">
        <v>763</v>
      </c>
      <c r="CA61" s="22">
        <v>1068.2</v>
      </c>
      <c r="CB61" s="15">
        <f>VLOOKUP(B:B,'[2]SQL Results'!$B$1:$AT$65536,45,0)</f>
        <v>1437</v>
      </c>
      <c r="CC61" s="15">
        <f t="shared" si="32"/>
        <v>674</v>
      </c>
      <c r="CD61" s="52" t="s">
        <v>21</v>
      </c>
      <c r="CE61" s="15">
        <f>VLOOKUP(B:B,'[4]SQL Results'!$B$1:$AT$65536,45,0)</f>
        <v>763</v>
      </c>
      <c r="CF61" s="52">
        <f>CE61*0.09</f>
        <v>68.67</v>
      </c>
      <c r="CG61" s="52"/>
      <c r="CH61" s="72">
        <f t="shared" si="22"/>
        <v>329.4548</v>
      </c>
      <c r="CI61" s="72">
        <f t="shared" si="23"/>
        <v>-54.69</v>
      </c>
    </row>
    <row r="62" spans="1:87">
      <c r="A62" s="14">
        <v>57</v>
      </c>
      <c r="B62" s="14">
        <v>572</v>
      </c>
      <c r="C62" s="14" t="s">
        <v>188</v>
      </c>
      <c r="D62" s="14" t="s">
        <v>132</v>
      </c>
      <c r="E62" s="14" t="s">
        <v>176</v>
      </c>
      <c r="F62" s="15">
        <v>17</v>
      </c>
      <c r="G62" s="15">
        <v>23</v>
      </c>
      <c r="H62" s="15">
        <f>VLOOKUP(B:B,'[2]SQL Results'!$B$1:$G$65536,6,0)</f>
        <v>3</v>
      </c>
      <c r="I62" s="15">
        <f t="shared" si="26"/>
        <v>-14</v>
      </c>
      <c r="J62" s="15" t="s">
        <v>121</v>
      </c>
      <c r="K62" s="15">
        <f>VLOOKUP(B:B,'[4]SQL Results'!$B$1:$G$65536,6,0)</f>
        <v>1</v>
      </c>
      <c r="L62" s="15">
        <f>K62*1</f>
        <v>1</v>
      </c>
      <c r="M62" s="15">
        <f>I62*0.8</f>
        <v>-11.2</v>
      </c>
      <c r="N62" s="15">
        <v>24</v>
      </c>
      <c r="O62" s="21">
        <v>28</v>
      </c>
      <c r="P62" s="21">
        <f>VLOOKUP(B:B,'[2]SQL Results'!$B$1:$L$65536,11,0)</f>
        <v>34</v>
      </c>
      <c r="Q62" s="21">
        <f t="shared" si="27"/>
        <v>10</v>
      </c>
      <c r="R62" s="21" t="s">
        <v>21</v>
      </c>
      <c r="S62" s="21">
        <f>VLOOKUP(B:B,'[4]SQL Results'!$B$1:$L$65536,11,0)</f>
        <v>29</v>
      </c>
      <c r="T62" s="21">
        <f>S62*2</f>
        <v>58</v>
      </c>
      <c r="U62" s="21"/>
      <c r="V62" s="21">
        <v>48</v>
      </c>
      <c r="W62" s="21">
        <v>55</v>
      </c>
      <c r="X62" s="21">
        <f>VLOOKUP(B:B,'[2]SQL Results'!$B$1:$V$65536,21,0)</f>
        <v>38</v>
      </c>
      <c r="Y62" s="21">
        <f t="shared" si="28"/>
        <v>-10</v>
      </c>
      <c r="Z62" s="21" t="s">
        <v>121</v>
      </c>
      <c r="AA62" s="21">
        <f>VLOOKUP(B:B,'[4]SQL Results'!$B$1:$V$65536,21,0)</f>
        <v>38</v>
      </c>
      <c r="AB62" s="21">
        <f>AA62*0.8</f>
        <v>30.4</v>
      </c>
      <c r="AC62" s="21">
        <f>Y62*0.4</f>
        <v>-4</v>
      </c>
      <c r="AD62" s="21">
        <v>2</v>
      </c>
      <c r="AE62" s="21">
        <v>3</v>
      </c>
      <c r="AF62" s="21">
        <f>VLOOKUP(B:B,'[2]SQL Results'!$B$1:$Q$65536,16,0)</f>
        <v>2</v>
      </c>
      <c r="AG62" s="21">
        <f t="shared" si="29"/>
        <v>0</v>
      </c>
      <c r="AH62" s="21" t="s">
        <v>20</v>
      </c>
      <c r="AI62" s="21">
        <f>VLOOKUP(B:B,'[4]SQL Results'!$B$1:$Q$65536,16,0)</f>
        <v>2</v>
      </c>
      <c r="AJ62" s="21">
        <f>AI62*1</f>
        <v>2</v>
      </c>
      <c r="AK62" s="21"/>
      <c r="AL62" s="21">
        <v>1</v>
      </c>
      <c r="AM62" s="21">
        <v>2</v>
      </c>
      <c r="AN62" s="21">
        <f>VLOOKUP(B:B,[3]Sheet1!$B$1:$W$65536,22,0)</f>
        <v>1</v>
      </c>
      <c r="AO62" s="21">
        <f>AN62-AL62</f>
        <v>0</v>
      </c>
      <c r="AP62" s="21" t="s">
        <v>20</v>
      </c>
      <c r="AQ62" s="21">
        <f>VLOOKUP(B:B,[5]Sheet1!$B$1:$X$65536,23,0)</f>
        <v>188</v>
      </c>
      <c r="AR62" s="21">
        <f>AQ62*0.08</f>
        <v>15.04</v>
      </c>
      <c r="AS62" s="21"/>
      <c r="AT62" s="21">
        <v>11</v>
      </c>
      <c r="AU62" s="21">
        <v>17</v>
      </c>
      <c r="AV62" s="21">
        <f>VLOOKUP(B:B,[3]Sheet2!$B$1:$W$65536,22,0)</f>
        <v>11</v>
      </c>
      <c r="AW62" s="21">
        <f t="shared" si="30"/>
        <v>0</v>
      </c>
      <c r="AX62" s="21" t="s">
        <v>20</v>
      </c>
      <c r="AY62" s="21">
        <f>VLOOKUP(B:B,[5]Sheet2!$B$1:$X$65536,23,0)</f>
        <v>3777.34</v>
      </c>
      <c r="AZ62" s="21">
        <f>AY62*0.08</f>
        <v>302.1872</v>
      </c>
      <c r="BA62" s="21"/>
      <c r="BB62" s="15">
        <v>2100.96</v>
      </c>
      <c r="BC62" s="15">
        <v>2521.15</v>
      </c>
      <c r="BD62" s="15">
        <f>VLOOKUP(B:B,'[2]SQL Results'!$B$1:$AO$65536,40,0)</f>
        <v>544.3</v>
      </c>
      <c r="BE62" s="15">
        <f>BD62-BB62</f>
        <v>-1556.66</v>
      </c>
      <c r="BF62" s="15" t="s">
        <v>121</v>
      </c>
      <c r="BG62" s="15">
        <f>VLOOKUP(B:B,'[4]SQL Results'!$B$1:$AO$65536,40,0)</f>
        <v>1138.3</v>
      </c>
      <c r="BH62" s="15">
        <f>BG62*0.05</f>
        <v>56.915</v>
      </c>
      <c r="BI62" s="15">
        <f>BE62*0.04</f>
        <v>-62.2664</v>
      </c>
      <c r="BJ62" s="15">
        <v>540.03</v>
      </c>
      <c r="BK62" s="15">
        <v>648</v>
      </c>
      <c r="BL62" s="15">
        <f>VLOOKUP(B:B,'[2]SQL Results'!$B$1:$AE$65536,30,0)</f>
        <v>532.01</v>
      </c>
      <c r="BM62" s="15">
        <f t="shared" si="31"/>
        <v>-8.01999999999998</v>
      </c>
      <c r="BN62" s="15" t="s">
        <v>121</v>
      </c>
      <c r="BO62" s="15">
        <f>VLOOKUP(B:B,'[4]SQL Results'!$B$1:$AE$65536,30,0)</f>
        <v>532.01</v>
      </c>
      <c r="BP62" s="15">
        <f>BO62*0.05</f>
        <v>26.6005</v>
      </c>
      <c r="BQ62" s="15">
        <f>BM62*0.02</f>
        <v>-0.1604</v>
      </c>
      <c r="BR62" s="15">
        <v>541.72</v>
      </c>
      <c r="BS62" s="17">
        <v>677</v>
      </c>
      <c r="BT62" s="15">
        <f>VLOOKUP(B:B,'[2]SQL Results'!$B$1:$AJ$65536,35,0)</f>
        <v>584.5</v>
      </c>
      <c r="BU62" s="15">
        <f>BT62-BR62</f>
        <v>42.78</v>
      </c>
      <c r="BV62" s="49" t="s">
        <v>20</v>
      </c>
      <c r="BW62" s="15">
        <f>VLOOKUP(B:B,'[4]SQL Results'!$B$1:$AJ$65536,35,0)</f>
        <v>443</v>
      </c>
      <c r="BX62" s="49">
        <f>BW62*0.07</f>
        <v>31.01</v>
      </c>
      <c r="BY62" s="17"/>
      <c r="BZ62" s="22">
        <v>1277.47</v>
      </c>
      <c r="CA62" s="22">
        <v>1596.84</v>
      </c>
      <c r="CB62" s="15">
        <f>VLOOKUP(B:B,'[2]SQL Results'!$B$1:$AT$65536,45,0)</f>
        <v>1063</v>
      </c>
      <c r="CC62" s="15">
        <f t="shared" si="32"/>
        <v>-214.47</v>
      </c>
      <c r="CD62" s="52" t="s">
        <v>121</v>
      </c>
      <c r="CE62" s="15">
        <f>VLOOKUP(B:B,'[4]SQL Results'!$B$1:$AT$65536,45,0)</f>
        <v>1737</v>
      </c>
      <c r="CF62" s="52">
        <f>CE62*0.05</f>
        <v>86.85</v>
      </c>
      <c r="CG62" s="52">
        <f>CC62*0.02</f>
        <v>-4.2894</v>
      </c>
      <c r="CH62" s="72">
        <f t="shared" si="22"/>
        <v>610.0027</v>
      </c>
      <c r="CI62" s="72">
        <f t="shared" si="23"/>
        <v>-81.9162</v>
      </c>
    </row>
    <row r="63" spans="1:87">
      <c r="A63" s="14">
        <v>58</v>
      </c>
      <c r="B63" s="14">
        <v>723</v>
      </c>
      <c r="C63" s="14" t="s">
        <v>189</v>
      </c>
      <c r="D63" s="14" t="s">
        <v>141</v>
      </c>
      <c r="E63" s="14" t="s">
        <v>176</v>
      </c>
      <c r="F63" s="15">
        <v>6</v>
      </c>
      <c r="G63" s="15">
        <v>9</v>
      </c>
      <c r="H63" s="15">
        <f>VLOOKUP(B:B,'[2]SQL Results'!$B$1:$G$65536,6,0)</f>
        <v>6</v>
      </c>
      <c r="I63" s="15">
        <f t="shared" si="26"/>
        <v>0</v>
      </c>
      <c r="J63" s="15" t="s">
        <v>20</v>
      </c>
      <c r="K63" s="15">
        <f>VLOOKUP(B:B,'[4]SQL Results'!$B$1:$G$65536,6,0)</f>
        <v>4</v>
      </c>
      <c r="L63" s="15">
        <f>K63*2.5</f>
        <v>10</v>
      </c>
      <c r="M63" s="15"/>
      <c r="N63" s="15">
        <v>25</v>
      </c>
      <c r="O63" s="21">
        <v>29</v>
      </c>
      <c r="P63" s="21">
        <f>VLOOKUP(B:B,'[2]SQL Results'!$B$1:$L$65536,11,0)</f>
        <v>22</v>
      </c>
      <c r="Q63" s="21">
        <f t="shared" si="27"/>
        <v>-3</v>
      </c>
      <c r="R63" s="21" t="s">
        <v>121</v>
      </c>
      <c r="S63" s="21">
        <f>VLOOKUP(B:B,'[4]SQL Results'!$B$1:$L$65536,11,0)</f>
        <v>18</v>
      </c>
      <c r="T63" s="21">
        <f>S63*0.8</f>
        <v>14.4</v>
      </c>
      <c r="U63" s="21">
        <f>Q63*0.6</f>
        <v>-1.8</v>
      </c>
      <c r="V63" s="21">
        <v>29</v>
      </c>
      <c r="W63" s="21">
        <v>32</v>
      </c>
      <c r="X63" s="21">
        <f>VLOOKUP(B:B,'[2]SQL Results'!$B$1:$V$65536,21,0)</f>
        <v>21</v>
      </c>
      <c r="Y63" s="21">
        <f t="shared" si="28"/>
        <v>-8</v>
      </c>
      <c r="Z63" s="21" t="s">
        <v>121</v>
      </c>
      <c r="AA63" s="21">
        <f>VLOOKUP(B:B,'[4]SQL Results'!$B$1:$V$65536,21,0)</f>
        <v>21</v>
      </c>
      <c r="AB63" s="21">
        <f>AA63*0.8</f>
        <v>16.8</v>
      </c>
      <c r="AC63" s="21">
        <f>Y63*0.4</f>
        <v>-3.2</v>
      </c>
      <c r="AD63" s="21">
        <v>1</v>
      </c>
      <c r="AE63" s="21">
        <v>1</v>
      </c>
      <c r="AF63" s="21">
        <f>VLOOKUP(B:B,'[2]SQL Results'!$B$1:$Q$65536,16,0)</f>
        <v>3</v>
      </c>
      <c r="AG63" s="21">
        <f t="shared" si="29"/>
        <v>2</v>
      </c>
      <c r="AH63" s="21" t="s">
        <v>21</v>
      </c>
      <c r="AI63" s="21">
        <f>VLOOKUP(B:B,'[4]SQL Results'!$B$1:$Q$65536,16,0)</f>
        <v>3</v>
      </c>
      <c r="AJ63" s="21">
        <f>AI63*2</f>
        <v>6</v>
      </c>
      <c r="AK63" s="21"/>
      <c r="AL63" s="21">
        <v>1</v>
      </c>
      <c r="AM63" s="21">
        <v>2</v>
      </c>
      <c r="AN63" s="21">
        <f>VLOOKUP(B:B,[3]Sheet1!$B$1:$W$65536,22,0)</f>
        <v>1</v>
      </c>
      <c r="AO63" s="21">
        <f>AN63-AL63</f>
        <v>0</v>
      </c>
      <c r="AP63" s="21" t="s">
        <v>20</v>
      </c>
      <c r="AQ63" s="21">
        <v>0</v>
      </c>
      <c r="AR63" s="21">
        <f>AQ63*0.08</f>
        <v>0</v>
      </c>
      <c r="AS63" s="21"/>
      <c r="AT63" s="21">
        <v>2</v>
      </c>
      <c r="AU63" s="21">
        <v>4</v>
      </c>
      <c r="AV63" s="21">
        <f>VLOOKUP(B:B,[3]Sheet2!$B$1:$W$65536,22,0)</f>
        <v>4</v>
      </c>
      <c r="AW63" s="21">
        <f t="shared" si="30"/>
        <v>2</v>
      </c>
      <c r="AX63" s="21" t="s">
        <v>21</v>
      </c>
      <c r="AY63" s="21">
        <f>VLOOKUP(B:B,[5]Sheet2!$B$1:$X$65536,23,0)</f>
        <v>1164</v>
      </c>
      <c r="AZ63" s="21">
        <f>AY63*0.1</f>
        <v>116.4</v>
      </c>
      <c r="BA63" s="21"/>
      <c r="BB63" s="15">
        <v>132</v>
      </c>
      <c r="BC63" s="15">
        <v>198</v>
      </c>
      <c r="BD63" s="15">
        <v>0</v>
      </c>
      <c r="BE63" s="15">
        <f>BD63-BB63</f>
        <v>-132</v>
      </c>
      <c r="BF63" s="15" t="s">
        <v>121</v>
      </c>
      <c r="BG63" s="15">
        <v>0</v>
      </c>
      <c r="BH63" s="15">
        <f>BG63*0.05</f>
        <v>0</v>
      </c>
      <c r="BI63" s="15">
        <f>BE63*0.04</f>
        <v>-5.28</v>
      </c>
      <c r="BJ63" s="15">
        <v>84.5</v>
      </c>
      <c r="BK63" s="15">
        <v>169</v>
      </c>
      <c r="BL63" s="15">
        <v>0</v>
      </c>
      <c r="BM63" s="15">
        <f t="shared" si="31"/>
        <v>-84.5</v>
      </c>
      <c r="BN63" s="15" t="s">
        <v>121</v>
      </c>
      <c r="BO63" s="15">
        <v>0</v>
      </c>
      <c r="BP63" s="15">
        <f>BO63*0.05</f>
        <v>0</v>
      </c>
      <c r="BQ63" s="15">
        <f>BM63*0.02</f>
        <v>-1.69</v>
      </c>
      <c r="BR63" s="15">
        <v>1109.5</v>
      </c>
      <c r="BS63" s="15">
        <v>1220</v>
      </c>
      <c r="BT63" s="15">
        <f>VLOOKUP(B:B,'[2]SQL Results'!$B$1:$AJ$65536,35,0)</f>
        <v>1144.55</v>
      </c>
      <c r="BU63" s="15">
        <f>BT63-BR63</f>
        <v>35.05</v>
      </c>
      <c r="BV63" s="49" t="s">
        <v>20</v>
      </c>
      <c r="BW63" s="15">
        <f>VLOOKUP(B:B,'[4]SQL Results'!$B$1:$AJ$65536,35,0)</f>
        <v>1219.05</v>
      </c>
      <c r="BX63" s="49">
        <f>BW63*0.07</f>
        <v>85.3335</v>
      </c>
      <c r="BY63" s="15"/>
      <c r="BZ63" s="22">
        <v>882</v>
      </c>
      <c r="CA63" s="22">
        <v>1234.8</v>
      </c>
      <c r="CB63" s="15">
        <f>VLOOKUP(B:B,'[2]SQL Results'!$B$1:$AT$65536,45,0)</f>
        <v>484</v>
      </c>
      <c r="CC63" s="15">
        <f t="shared" si="32"/>
        <v>-398</v>
      </c>
      <c r="CD63" s="52" t="s">
        <v>121</v>
      </c>
      <c r="CE63" s="15">
        <f>VLOOKUP(B:B,'[4]SQL Results'!$B$1:$AT$65536,45,0)</f>
        <v>389</v>
      </c>
      <c r="CF63" s="52">
        <f>CE63*0.05</f>
        <v>19.45</v>
      </c>
      <c r="CG63" s="52">
        <f>CC63*0.02</f>
        <v>-7.96</v>
      </c>
      <c r="CH63" s="72">
        <f t="shared" si="22"/>
        <v>268.3835</v>
      </c>
      <c r="CI63" s="72">
        <f t="shared" si="23"/>
        <v>-19.93</v>
      </c>
    </row>
    <row r="64" spans="1:87">
      <c r="A64" s="14">
        <v>59</v>
      </c>
      <c r="B64" s="14">
        <v>718</v>
      </c>
      <c r="C64" s="14" t="s">
        <v>190</v>
      </c>
      <c r="D64" s="14" t="s">
        <v>141</v>
      </c>
      <c r="E64" s="14" t="s">
        <v>176</v>
      </c>
      <c r="F64" s="15">
        <v>6</v>
      </c>
      <c r="G64" s="15">
        <v>9</v>
      </c>
      <c r="H64" s="15">
        <f>VLOOKUP(B:B,'[2]SQL Results'!$B$1:$G$65536,6,0)</f>
        <v>22</v>
      </c>
      <c r="I64" s="15">
        <f t="shared" si="26"/>
        <v>16</v>
      </c>
      <c r="J64" s="15" t="s">
        <v>21</v>
      </c>
      <c r="K64" s="15">
        <f>VLOOKUP(B:B,'[4]SQL Results'!$B$1:$G$65536,6,0)</f>
        <v>16</v>
      </c>
      <c r="L64" s="15">
        <f>K64*3.5</f>
        <v>56</v>
      </c>
      <c r="M64" s="15"/>
      <c r="N64" s="15">
        <v>12</v>
      </c>
      <c r="O64" s="21">
        <v>13</v>
      </c>
      <c r="P64" s="21">
        <f>VLOOKUP(B:B,'[2]SQL Results'!$B$1:$L$65536,11,0)</f>
        <v>17</v>
      </c>
      <c r="Q64" s="21">
        <f t="shared" si="27"/>
        <v>5</v>
      </c>
      <c r="R64" s="21" t="s">
        <v>21</v>
      </c>
      <c r="S64" s="21">
        <f>VLOOKUP(B:B,'[4]SQL Results'!$B$1:$L$65536,11,0)</f>
        <v>12</v>
      </c>
      <c r="T64" s="21">
        <f>S64*2</f>
        <v>24</v>
      </c>
      <c r="U64" s="21"/>
      <c r="V64" s="21">
        <v>23</v>
      </c>
      <c r="W64" s="21">
        <v>24</v>
      </c>
      <c r="X64" s="21">
        <f>VLOOKUP(B:B,'[2]SQL Results'!$B$1:$V$65536,21,0)</f>
        <v>30</v>
      </c>
      <c r="Y64" s="21">
        <f t="shared" si="28"/>
        <v>7</v>
      </c>
      <c r="Z64" s="21" t="s">
        <v>21</v>
      </c>
      <c r="AA64" s="21">
        <f>VLOOKUP(B:B,'[4]SQL Results'!$B$1:$V$65536,21,0)</f>
        <v>26</v>
      </c>
      <c r="AB64" s="21">
        <f>AA64*1.5</f>
        <v>39</v>
      </c>
      <c r="AC64" s="21"/>
      <c r="AD64" s="21">
        <v>1</v>
      </c>
      <c r="AE64" s="21">
        <v>1</v>
      </c>
      <c r="AF64" s="21">
        <f>VLOOKUP(B:B,'[2]SQL Results'!$B$1:$Q$65536,16,0)</f>
        <v>6</v>
      </c>
      <c r="AG64" s="21">
        <f t="shared" si="29"/>
        <v>5</v>
      </c>
      <c r="AH64" s="21" t="s">
        <v>21</v>
      </c>
      <c r="AI64" s="21">
        <f>VLOOKUP(B:B,'[4]SQL Results'!$B$1:$Q$65536,16,0)</f>
        <v>5</v>
      </c>
      <c r="AJ64" s="21">
        <f>AI64*2</f>
        <v>10</v>
      </c>
      <c r="AK64" s="21"/>
      <c r="AL64" s="21">
        <v>1</v>
      </c>
      <c r="AM64" s="21">
        <v>2</v>
      </c>
      <c r="AN64" s="21">
        <v>0</v>
      </c>
      <c r="AO64" s="21">
        <f>AN64-AL64</f>
        <v>-1</v>
      </c>
      <c r="AP64" s="21" t="s">
        <v>121</v>
      </c>
      <c r="AQ64" s="21">
        <v>0</v>
      </c>
      <c r="AR64" s="21">
        <f>AQ64*0.05</f>
        <v>0</v>
      </c>
      <c r="AS64" s="21">
        <f>AO64*3</f>
        <v>-3</v>
      </c>
      <c r="AT64" s="21">
        <v>1</v>
      </c>
      <c r="AU64" s="21">
        <v>3</v>
      </c>
      <c r="AV64" s="21">
        <f>VLOOKUP(B:B,[3]Sheet2!$B$1:$W$65536,22,0)</f>
        <v>18</v>
      </c>
      <c r="AW64" s="21">
        <f t="shared" si="30"/>
        <v>17</v>
      </c>
      <c r="AX64" s="21" t="s">
        <v>21</v>
      </c>
      <c r="AY64" s="21">
        <f>VLOOKUP(B:B,[5]Sheet2!$B$1:$X$65536,23,0)</f>
        <v>4559</v>
      </c>
      <c r="AZ64" s="21">
        <f>AY64*0.1</f>
        <v>455.9</v>
      </c>
      <c r="BA64" s="21"/>
      <c r="BB64" s="15">
        <v>57.73</v>
      </c>
      <c r="BC64" s="15">
        <v>86.6</v>
      </c>
      <c r="BD64" s="15">
        <f>VLOOKUP(B:B,'[2]SQL Results'!$B$1:$AO$65536,40,0)</f>
        <v>396</v>
      </c>
      <c r="BE64" s="15">
        <f>BD64-BC64</f>
        <v>309.4</v>
      </c>
      <c r="BF64" s="15" t="s">
        <v>21</v>
      </c>
      <c r="BG64" s="15">
        <f>VLOOKUP(B:B,'[4]SQL Results'!$B$1:$AO$65536,40,0)</f>
        <v>396</v>
      </c>
      <c r="BH64" s="15">
        <f>BG64*0.08</f>
        <v>31.68</v>
      </c>
      <c r="BI64" s="15"/>
      <c r="BJ64" s="15">
        <v>84.5</v>
      </c>
      <c r="BK64" s="15">
        <v>169</v>
      </c>
      <c r="BL64" s="15">
        <v>0</v>
      </c>
      <c r="BM64" s="15">
        <f t="shared" si="31"/>
        <v>-84.5</v>
      </c>
      <c r="BN64" s="15" t="s">
        <v>121</v>
      </c>
      <c r="BO64" s="15">
        <v>0</v>
      </c>
      <c r="BP64" s="15">
        <f>BO64*0.05</f>
        <v>0</v>
      </c>
      <c r="BQ64" s="15">
        <f>BM64*0.02</f>
        <v>-1.69</v>
      </c>
      <c r="BR64" s="15">
        <v>134</v>
      </c>
      <c r="BS64" s="15">
        <v>188</v>
      </c>
      <c r="BT64" s="15">
        <f>VLOOKUP(B:B,'[2]SQL Results'!$B$1:$AJ$65536,35,0)</f>
        <v>444.5</v>
      </c>
      <c r="BU64" s="15">
        <f>BT64-BR64</f>
        <v>310.5</v>
      </c>
      <c r="BV64" s="15" t="s">
        <v>21</v>
      </c>
      <c r="BW64" s="15">
        <f>VLOOKUP(B:B,'[4]SQL Results'!$B$1:$AJ$65536,35,0)</f>
        <v>342.5</v>
      </c>
      <c r="BX64" s="15">
        <f>BW64*0.09</f>
        <v>30.825</v>
      </c>
      <c r="BY64" s="15"/>
      <c r="BZ64" s="22">
        <v>1048</v>
      </c>
      <c r="CA64" s="22">
        <v>1310</v>
      </c>
      <c r="CB64" s="15">
        <f>VLOOKUP(B:B,'[2]SQL Results'!$B$1:$AT$65536,45,0)</f>
        <v>2329.03</v>
      </c>
      <c r="CC64" s="15">
        <f t="shared" si="32"/>
        <v>1281.03</v>
      </c>
      <c r="CD64" s="52" t="s">
        <v>21</v>
      </c>
      <c r="CE64" s="15">
        <f>VLOOKUP(B:B,'[4]SQL Results'!$B$1:$AT$65536,45,0)</f>
        <v>2600.03</v>
      </c>
      <c r="CF64" s="52">
        <f>CE64*0.09</f>
        <v>234.0027</v>
      </c>
      <c r="CG64" s="52"/>
      <c r="CH64" s="72">
        <f t="shared" si="22"/>
        <v>881.4077</v>
      </c>
      <c r="CI64" s="72">
        <f t="shared" si="23"/>
        <v>-4.69</v>
      </c>
    </row>
    <row r="65" spans="1:87">
      <c r="A65" s="14">
        <v>60</v>
      </c>
      <c r="B65" s="24">
        <v>102935</v>
      </c>
      <c r="C65" s="14" t="s">
        <v>191</v>
      </c>
      <c r="D65" s="14" t="s">
        <v>137</v>
      </c>
      <c r="E65" s="14" t="s">
        <v>176</v>
      </c>
      <c r="F65" s="15">
        <v>6</v>
      </c>
      <c r="G65" s="15">
        <v>11</v>
      </c>
      <c r="H65" s="15">
        <f>VLOOKUP(B:B,'[2]SQL Results'!$B$1:$G$65536,6,0)</f>
        <v>23</v>
      </c>
      <c r="I65" s="15">
        <f t="shared" si="26"/>
        <v>17</v>
      </c>
      <c r="J65" s="15" t="s">
        <v>21</v>
      </c>
      <c r="K65" s="15">
        <f>VLOOKUP(B:B,'[4]SQL Results'!$B$1:$G$65536,6,0)</f>
        <v>22</v>
      </c>
      <c r="L65" s="15">
        <f>K65*3.5</f>
        <v>77</v>
      </c>
      <c r="M65" s="15"/>
      <c r="N65" s="15">
        <v>15</v>
      </c>
      <c r="O65" s="21">
        <v>17</v>
      </c>
      <c r="P65" s="21">
        <f>VLOOKUP(B:B,'[2]SQL Results'!$B$1:$L$65536,11,0)</f>
        <v>35</v>
      </c>
      <c r="Q65" s="21">
        <f t="shared" si="27"/>
        <v>20</v>
      </c>
      <c r="R65" s="21" t="s">
        <v>21</v>
      </c>
      <c r="S65" s="21">
        <f>VLOOKUP(B:B,'[4]SQL Results'!$B$1:$L$65536,11,0)</f>
        <v>28</v>
      </c>
      <c r="T65" s="21">
        <f>S65*2</f>
        <v>56</v>
      </c>
      <c r="U65" s="21"/>
      <c r="V65" s="21">
        <v>29</v>
      </c>
      <c r="W65" s="21">
        <v>32</v>
      </c>
      <c r="X65" s="21">
        <f>VLOOKUP(B:B,'[2]SQL Results'!$B$1:$V$65536,21,0)</f>
        <v>39</v>
      </c>
      <c r="Y65" s="21">
        <f t="shared" si="28"/>
        <v>10</v>
      </c>
      <c r="Z65" s="21" t="s">
        <v>21</v>
      </c>
      <c r="AA65" s="21">
        <f>VLOOKUP(B:B,'[4]SQL Results'!$B$1:$V$65536,21,0)</f>
        <v>37</v>
      </c>
      <c r="AB65" s="21">
        <f>AA65*1.5</f>
        <v>55.5</v>
      </c>
      <c r="AC65" s="21"/>
      <c r="AD65" s="21">
        <v>2</v>
      </c>
      <c r="AE65" s="21">
        <v>3</v>
      </c>
      <c r="AF65" s="21">
        <f>VLOOKUP(B:B,'[2]SQL Results'!$B$1:$Q$65536,16,0)</f>
        <v>6</v>
      </c>
      <c r="AG65" s="21">
        <f t="shared" si="29"/>
        <v>4</v>
      </c>
      <c r="AH65" s="21" t="s">
        <v>21</v>
      </c>
      <c r="AI65" s="21">
        <f>VLOOKUP(B:B,'[4]SQL Results'!$B$1:$Q$65536,16,0)</f>
        <v>6</v>
      </c>
      <c r="AJ65" s="21">
        <f>AI65*2</f>
        <v>12</v>
      </c>
      <c r="AK65" s="21"/>
      <c r="AL65" s="21">
        <v>1</v>
      </c>
      <c r="AM65" s="21">
        <v>2</v>
      </c>
      <c r="AN65" s="21">
        <f>VLOOKUP(B:B,[3]Sheet1!$B$1:$W$65536,22,0)</f>
        <v>2</v>
      </c>
      <c r="AO65" s="21">
        <f>AN65-AL65</f>
        <v>1</v>
      </c>
      <c r="AP65" s="21" t="s">
        <v>21</v>
      </c>
      <c r="AQ65" s="21">
        <f>VLOOKUP(B:B,[5]Sheet1!$B$1:$X$65536,23,0)</f>
        <v>366.3</v>
      </c>
      <c r="AR65" s="21">
        <f>AQ65*0.1</f>
        <v>36.63</v>
      </c>
      <c r="AS65" s="21"/>
      <c r="AT65" s="21">
        <v>4</v>
      </c>
      <c r="AU65" s="21">
        <v>6</v>
      </c>
      <c r="AV65" s="21">
        <f>VLOOKUP(B:B,[3]Sheet2!$B$1:$W$65536,22,0)</f>
        <v>11</v>
      </c>
      <c r="AW65" s="21">
        <f t="shared" si="30"/>
        <v>7</v>
      </c>
      <c r="AX65" s="21" t="s">
        <v>21</v>
      </c>
      <c r="AY65" s="21">
        <f>VLOOKUP(B:B,[5]Sheet2!$B$1:$X$65536,23,0)</f>
        <v>2617.2</v>
      </c>
      <c r="AZ65" s="21">
        <f>AY65*0.1</f>
        <v>261.72</v>
      </c>
      <c r="BA65" s="21"/>
      <c r="BB65" s="15">
        <v>68</v>
      </c>
      <c r="BC65" s="15">
        <v>102</v>
      </c>
      <c r="BD65" s="15">
        <v>0</v>
      </c>
      <c r="BE65" s="15">
        <f>BD65-BB65</f>
        <v>-68</v>
      </c>
      <c r="BF65" s="15" t="s">
        <v>121</v>
      </c>
      <c r="BG65" s="15">
        <v>0</v>
      </c>
      <c r="BH65" s="15">
        <f>BG65*0.05</f>
        <v>0</v>
      </c>
      <c r="BI65" s="15">
        <f>BE65*0.04</f>
        <v>-2.72</v>
      </c>
      <c r="BJ65" s="15">
        <v>84.5</v>
      </c>
      <c r="BK65" s="15">
        <v>169</v>
      </c>
      <c r="BL65" s="15">
        <v>0</v>
      </c>
      <c r="BM65" s="15">
        <f t="shared" si="31"/>
        <v>-84.5</v>
      </c>
      <c r="BN65" s="15" t="s">
        <v>121</v>
      </c>
      <c r="BO65" s="15">
        <v>0</v>
      </c>
      <c r="BP65" s="15">
        <f>BO65*0.05</f>
        <v>0</v>
      </c>
      <c r="BQ65" s="15">
        <f>BM65*0.02</f>
        <v>-1.69</v>
      </c>
      <c r="BR65" s="15">
        <v>689</v>
      </c>
      <c r="BS65" s="17">
        <v>861</v>
      </c>
      <c r="BT65" s="15">
        <f>VLOOKUP(B:B,'[2]SQL Results'!$B$1:$AJ$65536,35,0)</f>
        <v>204.01</v>
      </c>
      <c r="BU65" s="15">
        <f>BT65-BR65</f>
        <v>-484.99</v>
      </c>
      <c r="BV65" s="15" t="s">
        <v>121</v>
      </c>
      <c r="BW65" s="15">
        <f>VLOOKUP(B:B,'[4]SQL Results'!$B$1:$AJ$65536,35,0)</f>
        <v>137.01</v>
      </c>
      <c r="BX65" s="15">
        <f>BW65*0.05</f>
        <v>6.8505</v>
      </c>
      <c r="BY65" s="15">
        <f>BU65*0.02</f>
        <v>-9.6998</v>
      </c>
      <c r="BZ65" s="22">
        <v>380</v>
      </c>
      <c r="CA65" s="22">
        <v>532</v>
      </c>
      <c r="CB65" s="15">
        <f>VLOOKUP(B:B,'[2]SQL Results'!$B$1:$AT$65536,45,0)</f>
        <v>475</v>
      </c>
      <c r="CC65" s="15">
        <f t="shared" si="32"/>
        <v>95</v>
      </c>
      <c r="CD65" s="52" t="s">
        <v>20</v>
      </c>
      <c r="CE65" s="15">
        <f>VLOOKUP(B:B,'[4]SQL Results'!$B$1:$AT$65536,45,0)</f>
        <v>371</v>
      </c>
      <c r="CF65" s="15">
        <f>CE65*0.07</f>
        <v>25.97</v>
      </c>
      <c r="CG65" s="52"/>
      <c r="CH65" s="72">
        <f t="shared" si="22"/>
        <v>531.6705</v>
      </c>
      <c r="CI65" s="72">
        <f t="shared" si="23"/>
        <v>-14.1098</v>
      </c>
    </row>
    <row r="66" spans="1:87">
      <c r="A66" s="14">
        <v>61</v>
      </c>
      <c r="B66" s="24">
        <v>102478</v>
      </c>
      <c r="C66" s="14" t="s">
        <v>192</v>
      </c>
      <c r="D66" s="14" t="s">
        <v>167</v>
      </c>
      <c r="E66" s="14" t="s">
        <v>176</v>
      </c>
      <c r="F66" s="15">
        <v>6</v>
      </c>
      <c r="G66" s="15">
        <v>9</v>
      </c>
      <c r="H66" s="15">
        <f>VLOOKUP(B:B,'[2]SQL Results'!$B$1:$G$65536,6,0)</f>
        <v>4</v>
      </c>
      <c r="I66" s="15">
        <f t="shared" si="26"/>
        <v>-2</v>
      </c>
      <c r="J66" s="15" t="s">
        <v>121</v>
      </c>
      <c r="K66" s="15">
        <f>VLOOKUP(B:B,'[4]SQL Results'!$B$1:$G$65536,6,0)</f>
        <v>3</v>
      </c>
      <c r="L66" s="15">
        <f>K66*1</f>
        <v>3</v>
      </c>
      <c r="M66" s="15">
        <f>I66*0.8</f>
        <v>-1.6</v>
      </c>
      <c r="N66" s="15">
        <v>9</v>
      </c>
      <c r="O66" s="21">
        <v>9</v>
      </c>
      <c r="P66" s="21">
        <f>VLOOKUP(B:B,'[2]SQL Results'!$B$1:$L$65536,11,0)</f>
        <v>12</v>
      </c>
      <c r="Q66" s="21">
        <f t="shared" si="27"/>
        <v>3</v>
      </c>
      <c r="R66" s="21" t="s">
        <v>21</v>
      </c>
      <c r="S66" s="21">
        <f>VLOOKUP(B:B,'[4]SQL Results'!$B$1:$L$65536,11,0)</f>
        <v>12</v>
      </c>
      <c r="T66" s="21">
        <f>S66*2</f>
        <v>24</v>
      </c>
      <c r="U66" s="21"/>
      <c r="V66" s="21">
        <v>16</v>
      </c>
      <c r="W66" s="21">
        <v>15</v>
      </c>
      <c r="X66" s="21">
        <f>VLOOKUP(B:B,'[2]SQL Results'!$B$1:$V$65536,21,0)</f>
        <v>13</v>
      </c>
      <c r="Y66" s="21">
        <f t="shared" si="28"/>
        <v>-3</v>
      </c>
      <c r="Z66" s="21" t="s">
        <v>121</v>
      </c>
      <c r="AA66" s="21">
        <f>VLOOKUP(B:B,'[4]SQL Results'!$B$1:$V$65536,21,0)</f>
        <v>13</v>
      </c>
      <c r="AB66" s="21">
        <f>AA66*0.8</f>
        <v>10.4</v>
      </c>
      <c r="AC66" s="21">
        <f>Y66*0.4</f>
        <v>-1.2</v>
      </c>
      <c r="AD66" s="21">
        <v>1</v>
      </c>
      <c r="AE66" s="21">
        <v>1</v>
      </c>
      <c r="AF66" s="21">
        <f>VLOOKUP(B:B,'[2]SQL Results'!$B$1:$Q$65536,16,0)</f>
        <v>2</v>
      </c>
      <c r="AG66" s="21">
        <f t="shared" si="29"/>
        <v>1</v>
      </c>
      <c r="AH66" s="21" t="s">
        <v>21</v>
      </c>
      <c r="AI66" s="21">
        <f>VLOOKUP(B:B,'[4]SQL Results'!$B$1:$Q$65536,16,0)</f>
        <v>2</v>
      </c>
      <c r="AJ66" s="21">
        <f>AI66*2</f>
        <v>4</v>
      </c>
      <c r="AK66" s="21"/>
      <c r="AL66" s="21">
        <v>1</v>
      </c>
      <c r="AM66" s="21">
        <v>2</v>
      </c>
      <c r="AN66" s="21">
        <v>0</v>
      </c>
      <c r="AO66" s="21">
        <f>AN66-AL66</f>
        <v>-1</v>
      </c>
      <c r="AP66" s="21" t="s">
        <v>121</v>
      </c>
      <c r="AQ66" s="21">
        <v>0</v>
      </c>
      <c r="AR66" s="21">
        <f>AQ66*0.05</f>
        <v>0</v>
      </c>
      <c r="AS66" s="21">
        <f>AO66*3</f>
        <v>-3</v>
      </c>
      <c r="AT66" s="21">
        <v>1</v>
      </c>
      <c r="AU66" s="21">
        <v>3</v>
      </c>
      <c r="AV66" s="21">
        <f>VLOOKUP(B:B,[3]Sheet2!$B$1:$W$65536,22,0)</f>
        <v>3</v>
      </c>
      <c r="AW66" s="21">
        <f t="shared" si="30"/>
        <v>2</v>
      </c>
      <c r="AX66" s="21" t="s">
        <v>21</v>
      </c>
      <c r="AY66" s="21">
        <f>VLOOKUP(B:B,[5]Sheet2!$B$1:$X$65536,23,0)</f>
        <v>776</v>
      </c>
      <c r="AZ66" s="21">
        <f>AY66*0.1</f>
        <v>77.6</v>
      </c>
      <c r="BA66" s="21"/>
      <c r="BB66" s="15">
        <v>100</v>
      </c>
      <c r="BC66" s="15">
        <v>150</v>
      </c>
      <c r="BD66" s="15">
        <f>VLOOKUP(B:B,'[2]SQL Results'!$B$1:$AO$65536,40,0)</f>
        <v>693.01</v>
      </c>
      <c r="BE66" s="15">
        <f>BD66-BC66</f>
        <v>543.01</v>
      </c>
      <c r="BF66" s="15" t="s">
        <v>21</v>
      </c>
      <c r="BG66" s="15">
        <f>VLOOKUP(B:B,'[4]SQL Results'!$B$1:$AO$65536,40,0)</f>
        <v>544.51</v>
      </c>
      <c r="BH66" s="15">
        <f>BG66*0.08</f>
        <v>43.5608</v>
      </c>
      <c r="BI66" s="15"/>
      <c r="BJ66" s="15">
        <v>84.5</v>
      </c>
      <c r="BK66" s="15">
        <v>169</v>
      </c>
      <c r="BL66" s="15">
        <v>0</v>
      </c>
      <c r="BM66" s="15">
        <f t="shared" si="31"/>
        <v>-84.5</v>
      </c>
      <c r="BN66" s="15" t="s">
        <v>121</v>
      </c>
      <c r="BO66" s="15">
        <v>0</v>
      </c>
      <c r="BP66" s="15">
        <f>BO66*0.05</f>
        <v>0</v>
      </c>
      <c r="BQ66" s="15">
        <f>BM66*0.02</f>
        <v>-1.69</v>
      </c>
      <c r="BR66" s="15">
        <v>204</v>
      </c>
      <c r="BS66" s="15">
        <v>286</v>
      </c>
      <c r="BT66" s="15">
        <f>VLOOKUP(B:B,'[2]SQL Results'!$B$1:$AJ$65536,35,0)</f>
        <v>237.5</v>
      </c>
      <c r="BU66" s="15">
        <f>BT66-BR66</f>
        <v>33.5</v>
      </c>
      <c r="BV66" s="49" t="s">
        <v>20</v>
      </c>
      <c r="BW66" s="15">
        <f>VLOOKUP(B:B,'[4]SQL Results'!$B$1:$AJ$65536,35,0)</f>
        <v>171.85</v>
      </c>
      <c r="BX66" s="49">
        <f>BW66*0.07</f>
        <v>12.0295</v>
      </c>
      <c r="BY66" s="15"/>
      <c r="BZ66" s="22">
        <v>160</v>
      </c>
      <c r="CA66" s="22">
        <v>224</v>
      </c>
      <c r="CB66" s="15">
        <f>VLOOKUP(B:B,'[2]SQL Results'!$B$1:$AT$65536,45,0)</f>
        <v>285</v>
      </c>
      <c r="CC66" s="15">
        <f t="shared" si="32"/>
        <v>125</v>
      </c>
      <c r="CD66" s="52" t="s">
        <v>21</v>
      </c>
      <c r="CE66" s="15">
        <f>VLOOKUP(B:B,'[4]SQL Results'!$B$1:$AT$65536,45,0)</f>
        <v>285</v>
      </c>
      <c r="CF66" s="52">
        <f>CE66*0.09</f>
        <v>25.65</v>
      </c>
      <c r="CG66" s="52"/>
      <c r="CH66" s="72">
        <f t="shared" si="22"/>
        <v>200.2403</v>
      </c>
      <c r="CI66" s="72">
        <f t="shared" si="23"/>
        <v>-7.49</v>
      </c>
    </row>
    <row r="67" spans="1:87">
      <c r="A67" s="14">
        <v>62</v>
      </c>
      <c r="B67" s="24">
        <v>102479</v>
      </c>
      <c r="C67" s="14" t="s">
        <v>193</v>
      </c>
      <c r="D67" s="14" t="s">
        <v>137</v>
      </c>
      <c r="E67" s="14" t="s">
        <v>176</v>
      </c>
      <c r="F67" s="15">
        <v>6</v>
      </c>
      <c r="G67" s="15">
        <v>11</v>
      </c>
      <c r="H67" s="15">
        <f>VLOOKUP(B:B,'[2]SQL Results'!$B$1:$G$65536,6,0)</f>
        <v>5</v>
      </c>
      <c r="I67" s="15">
        <f t="shared" si="26"/>
        <v>-1</v>
      </c>
      <c r="J67" s="15" t="s">
        <v>121</v>
      </c>
      <c r="K67" s="15">
        <f>VLOOKUP(B:B,'[4]SQL Results'!$B$1:$G$65536,6,0)</f>
        <v>9</v>
      </c>
      <c r="L67" s="15">
        <f>K67*1</f>
        <v>9</v>
      </c>
      <c r="M67" s="15">
        <f>I67*0.8</f>
        <v>-0.8</v>
      </c>
      <c r="N67" s="15">
        <v>15</v>
      </c>
      <c r="O67" s="21">
        <v>17</v>
      </c>
      <c r="P67" s="21">
        <f>VLOOKUP(B:B,'[2]SQL Results'!$B$1:$L$65536,11,0)</f>
        <v>76</v>
      </c>
      <c r="Q67" s="21">
        <f t="shared" si="27"/>
        <v>61</v>
      </c>
      <c r="R67" s="21" t="s">
        <v>21</v>
      </c>
      <c r="S67" s="21">
        <f>VLOOKUP(B:B,'[4]SQL Results'!$B$1:$L$65536,11,0)</f>
        <v>73</v>
      </c>
      <c r="T67" s="21">
        <f>S67*2</f>
        <v>146</v>
      </c>
      <c r="U67" s="21"/>
      <c r="V67" s="21">
        <v>29</v>
      </c>
      <c r="W67" s="21">
        <v>32</v>
      </c>
      <c r="X67" s="21">
        <f>VLOOKUP(B:B,'[2]SQL Results'!$B$1:$V$65536,21,0)</f>
        <v>53</v>
      </c>
      <c r="Y67" s="21">
        <f t="shared" si="28"/>
        <v>24</v>
      </c>
      <c r="Z67" s="21" t="s">
        <v>21</v>
      </c>
      <c r="AA67" s="21">
        <f>VLOOKUP(B:B,'[4]SQL Results'!$B$1:$V$65536,21,0)</f>
        <v>48</v>
      </c>
      <c r="AB67" s="21">
        <f>AA67*1.5</f>
        <v>72</v>
      </c>
      <c r="AC67" s="21"/>
      <c r="AD67" s="21">
        <v>2</v>
      </c>
      <c r="AE67" s="21">
        <v>3</v>
      </c>
      <c r="AF67" s="21">
        <f>VLOOKUP(B:B,'[2]SQL Results'!$B$1:$Q$65536,16,0)</f>
        <v>5</v>
      </c>
      <c r="AG67" s="21">
        <f t="shared" si="29"/>
        <v>3</v>
      </c>
      <c r="AH67" s="21" t="s">
        <v>21</v>
      </c>
      <c r="AI67" s="21">
        <f>VLOOKUP(B:B,'[4]SQL Results'!$B$1:$Q$65536,16,0)</f>
        <v>5</v>
      </c>
      <c r="AJ67" s="21">
        <f>AI67*2</f>
        <v>10</v>
      </c>
      <c r="AK67" s="21"/>
      <c r="AL67" s="21">
        <v>1</v>
      </c>
      <c r="AM67" s="21">
        <v>2</v>
      </c>
      <c r="AN67" s="21">
        <v>0</v>
      </c>
      <c r="AO67" s="21">
        <f>AN67-AL67</f>
        <v>-1</v>
      </c>
      <c r="AP67" s="21" t="s">
        <v>121</v>
      </c>
      <c r="AQ67" s="21">
        <v>0</v>
      </c>
      <c r="AR67" s="21">
        <f>AQ67*0.05</f>
        <v>0</v>
      </c>
      <c r="AS67" s="21">
        <f>AO67*3</f>
        <v>-3</v>
      </c>
      <c r="AT67" s="21">
        <v>10</v>
      </c>
      <c r="AU67" s="21">
        <v>15</v>
      </c>
      <c r="AV67" s="21">
        <f>VLOOKUP(B:B,[3]Sheet2!$B$1:$W$65536,22,0)</f>
        <v>10</v>
      </c>
      <c r="AW67" s="21">
        <f t="shared" si="30"/>
        <v>0</v>
      </c>
      <c r="AX67" s="21" t="s">
        <v>20</v>
      </c>
      <c r="AY67" s="21">
        <f>VLOOKUP(B:B,[5]Sheet2!$B$1:$X$65536,23,0)</f>
        <v>388</v>
      </c>
      <c r="AZ67" s="21">
        <f>AY67*0.08</f>
        <v>31.04</v>
      </c>
      <c r="BA67" s="21"/>
      <c r="BB67" s="15">
        <v>168.3</v>
      </c>
      <c r="BC67" s="15">
        <v>252.45</v>
      </c>
      <c r="BD67" s="15">
        <v>0</v>
      </c>
      <c r="BE67" s="15">
        <f>BD67-BB67</f>
        <v>-168.3</v>
      </c>
      <c r="BF67" s="15" t="s">
        <v>121</v>
      </c>
      <c r="BG67" s="15">
        <v>0</v>
      </c>
      <c r="BH67" s="15">
        <f>BG67*0.05</f>
        <v>0</v>
      </c>
      <c r="BI67" s="15">
        <f>BE67*0.04</f>
        <v>-6.732</v>
      </c>
      <c r="BJ67" s="15">
        <v>84.5</v>
      </c>
      <c r="BK67" s="15">
        <v>169</v>
      </c>
      <c r="BL67" s="15">
        <v>0</v>
      </c>
      <c r="BM67" s="15">
        <f t="shared" si="31"/>
        <v>-84.5</v>
      </c>
      <c r="BN67" s="15" t="s">
        <v>121</v>
      </c>
      <c r="BO67" s="15">
        <v>0</v>
      </c>
      <c r="BP67" s="15">
        <f>BO67*0.05</f>
        <v>0</v>
      </c>
      <c r="BQ67" s="15">
        <f>BM67*0.02</f>
        <v>-1.69</v>
      </c>
      <c r="BR67" s="15">
        <v>689</v>
      </c>
      <c r="BS67" s="17">
        <v>861</v>
      </c>
      <c r="BT67" s="15">
        <f>VLOOKUP(B:B,'[2]SQL Results'!$B$1:$AJ$65536,35,0)</f>
        <v>341.01</v>
      </c>
      <c r="BU67" s="15">
        <f>BT67-BR67</f>
        <v>-347.99</v>
      </c>
      <c r="BV67" s="15" t="s">
        <v>121</v>
      </c>
      <c r="BW67" s="15">
        <f>VLOOKUP(B:B,'[4]SQL Results'!$B$1:$AJ$65536,35,0)</f>
        <v>366.51</v>
      </c>
      <c r="BX67" s="15">
        <f>BW67*0.05</f>
        <v>18.3255</v>
      </c>
      <c r="BY67" s="15">
        <f>BU67*0.02</f>
        <v>-6.9598</v>
      </c>
      <c r="BZ67" s="22">
        <v>380</v>
      </c>
      <c r="CA67" s="22">
        <v>532</v>
      </c>
      <c r="CB67" s="15">
        <f>VLOOKUP(B:B,'[2]SQL Results'!$B$1:$AT$65536,45,0)</f>
        <v>285</v>
      </c>
      <c r="CC67" s="15">
        <f t="shared" si="32"/>
        <v>-95</v>
      </c>
      <c r="CD67" s="52" t="s">
        <v>121</v>
      </c>
      <c r="CE67" s="15">
        <f>VLOOKUP(B:B,'[4]SQL Results'!$B$1:$AT$65536,45,0)</f>
        <v>285</v>
      </c>
      <c r="CF67" s="52">
        <f>CE67*0.05</f>
        <v>14.25</v>
      </c>
      <c r="CG67" s="52">
        <f>CC67*0.02</f>
        <v>-1.9</v>
      </c>
      <c r="CH67" s="72">
        <f t="shared" si="22"/>
        <v>300.6155</v>
      </c>
      <c r="CI67" s="72">
        <f t="shared" si="23"/>
        <v>-21.0818</v>
      </c>
    </row>
    <row r="68" s="61" customFormat="1" spans="1:87">
      <c r="A68" s="10"/>
      <c r="B68" s="25"/>
      <c r="C68" s="10" t="s">
        <v>150</v>
      </c>
      <c r="D68" s="10"/>
      <c r="E68" s="10"/>
      <c r="F68" s="66">
        <f>SUM(F50:F67)</f>
        <v>276</v>
      </c>
      <c r="G68" s="66">
        <f t="shared" ref="G68:AL68" si="39">SUM(G50:G67)</f>
        <v>376</v>
      </c>
      <c r="H68" s="66">
        <f t="shared" si="39"/>
        <v>299</v>
      </c>
      <c r="I68" s="66">
        <f t="shared" si="39"/>
        <v>23</v>
      </c>
      <c r="J68" s="66">
        <f t="shared" si="39"/>
        <v>0</v>
      </c>
      <c r="K68" s="66">
        <f t="shared" si="39"/>
        <v>264</v>
      </c>
      <c r="L68" s="66">
        <f t="shared" si="39"/>
        <v>702</v>
      </c>
      <c r="M68" s="66">
        <f t="shared" si="39"/>
        <v>-72.8</v>
      </c>
      <c r="N68" s="66">
        <f t="shared" si="39"/>
        <v>648</v>
      </c>
      <c r="O68" s="66">
        <f t="shared" si="39"/>
        <v>738</v>
      </c>
      <c r="P68" s="66">
        <f t="shared" si="39"/>
        <v>692</v>
      </c>
      <c r="Q68" s="66">
        <f t="shared" si="39"/>
        <v>44</v>
      </c>
      <c r="R68" s="66">
        <f t="shared" si="39"/>
        <v>0</v>
      </c>
      <c r="S68" s="66">
        <f t="shared" si="39"/>
        <v>614</v>
      </c>
      <c r="T68" s="66">
        <f t="shared" si="39"/>
        <v>779</v>
      </c>
      <c r="U68" s="66">
        <f t="shared" si="39"/>
        <v>-48</v>
      </c>
      <c r="V68" s="66">
        <f t="shared" si="39"/>
        <v>741</v>
      </c>
      <c r="W68" s="66">
        <f t="shared" si="39"/>
        <v>837</v>
      </c>
      <c r="X68" s="66">
        <f t="shared" si="39"/>
        <v>681</v>
      </c>
      <c r="Y68" s="66">
        <f t="shared" si="39"/>
        <v>-60</v>
      </c>
      <c r="Z68" s="66">
        <f t="shared" si="39"/>
        <v>0</v>
      </c>
      <c r="AA68" s="66">
        <f t="shared" si="39"/>
        <v>617</v>
      </c>
      <c r="AB68" s="66">
        <f t="shared" si="39"/>
        <v>710.2</v>
      </c>
      <c r="AC68" s="66">
        <f t="shared" si="39"/>
        <v>-68.8</v>
      </c>
      <c r="AD68" s="66">
        <f t="shared" si="39"/>
        <v>41</v>
      </c>
      <c r="AE68" s="66">
        <f t="shared" si="39"/>
        <v>52</v>
      </c>
      <c r="AF68" s="66">
        <f t="shared" si="39"/>
        <v>93</v>
      </c>
      <c r="AG68" s="66">
        <f t="shared" si="39"/>
        <v>52</v>
      </c>
      <c r="AH68" s="66">
        <f t="shared" si="39"/>
        <v>0</v>
      </c>
      <c r="AI68" s="66">
        <f t="shared" si="39"/>
        <v>81</v>
      </c>
      <c r="AJ68" s="66">
        <f t="shared" si="39"/>
        <v>152.8</v>
      </c>
      <c r="AK68" s="66">
        <f t="shared" si="39"/>
        <v>-0.4</v>
      </c>
      <c r="AL68" s="66">
        <f t="shared" si="39"/>
        <v>22</v>
      </c>
      <c r="AM68" s="66">
        <f t="shared" ref="AM68:BR68" si="40">SUM(AM50:AM67)</f>
        <v>41</v>
      </c>
      <c r="AN68" s="66">
        <f t="shared" si="40"/>
        <v>18</v>
      </c>
      <c r="AO68" s="66">
        <f t="shared" si="40"/>
        <v>-4</v>
      </c>
      <c r="AP68" s="66">
        <f t="shared" si="40"/>
        <v>0</v>
      </c>
      <c r="AQ68" s="66">
        <f t="shared" si="40"/>
        <v>2138.3</v>
      </c>
      <c r="AR68" s="66">
        <f t="shared" si="40"/>
        <v>172.45</v>
      </c>
      <c r="AS68" s="66">
        <f t="shared" si="40"/>
        <v>-27</v>
      </c>
      <c r="AT68" s="66">
        <f t="shared" si="40"/>
        <v>105</v>
      </c>
      <c r="AU68" s="66">
        <f t="shared" si="40"/>
        <v>168</v>
      </c>
      <c r="AV68" s="66">
        <f t="shared" si="40"/>
        <v>160</v>
      </c>
      <c r="AW68" s="66">
        <f t="shared" si="40"/>
        <v>55</v>
      </c>
      <c r="AX68" s="66">
        <f t="shared" si="40"/>
        <v>0</v>
      </c>
      <c r="AY68" s="66">
        <f t="shared" si="40"/>
        <v>41537.48</v>
      </c>
      <c r="AZ68" s="66">
        <f t="shared" si="40"/>
        <v>3458.1962</v>
      </c>
      <c r="BA68" s="66">
        <f t="shared" si="40"/>
        <v>-152</v>
      </c>
      <c r="BB68" s="66">
        <f t="shared" si="40"/>
        <v>7402.79</v>
      </c>
      <c r="BC68" s="66">
        <f t="shared" si="40"/>
        <v>10309.45</v>
      </c>
      <c r="BD68" s="66">
        <f t="shared" si="40"/>
        <v>7502.48</v>
      </c>
      <c r="BE68" s="66">
        <f t="shared" si="40"/>
        <v>-659.83</v>
      </c>
      <c r="BF68" s="66">
        <f t="shared" si="40"/>
        <v>0</v>
      </c>
      <c r="BG68" s="66">
        <f t="shared" si="40"/>
        <v>8186.84</v>
      </c>
      <c r="BH68" s="66">
        <f t="shared" si="40"/>
        <v>570.2121</v>
      </c>
      <c r="BI68" s="66">
        <f t="shared" si="40"/>
        <v>-129.3984</v>
      </c>
      <c r="BJ68" s="66">
        <f t="shared" si="40"/>
        <v>3836.05</v>
      </c>
      <c r="BK68" s="66">
        <f t="shared" si="40"/>
        <v>5482</v>
      </c>
      <c r="BL68" s="66">
        <f t="shared" si="40"/>
        <v>3321.56</v>
      </c>
      <c r="BM68" s="66">
        <f t="shared" si="40"/>
        <v>-514.49</v>
      </c>
      <c r="BN68" s="66">
        <f t="shared" si="40"/>
        <v>0</v>
      </c>
      <c r="BO68" s="66">
        <f t="shared" si="40"/>
        <v>3237.06</v>
      </c>
      <c r="BP68" s="66">
        <f t="shared" si="40"/>
        <v>244.0946</v>
      </c>
      <c r="BQ68" s="66">
        <f t="shared" si="40"/>
        <v>-36.4904</v>
      </c>
      <c r="BR68" s="66">
        <f t="shared" si="40"/>
        <v>11537.45</v>
      </c>
      <c r="BS68" s="66">
        <f>SUM(BS50:BS67)</f>
        <v>14157</v>
      </c>
      <c r="BT68" s="66">
        <f>SUM(BT50:BT67)</f>
        <v>11011.81</v>
      </c>
      <c r="BU68" s="66">
        <f>SUM(BU50:BU67)</f>
        <v>-788.14</v>
      </c>
      <c r="BV68" s="66">
        <f>SUM(BV50:BV67)</f>
        <v>0</v>
      </c>
      <c r="BW68" s="66">
        <f>SUM(BW50:BW67)</f>
        <v>10370.94</v>
      </c>
      <c r="BX68" s="66">
        <f>SUM(BX50:BX67)</f>
        <v>490.3684</v>
      </c>
      <c r="BY68" s="66">
        <f>SUM(BY50:BY67)</f>
        <v>-59.5606</v>
      </c>
      <c r="BZ68" s="66">
        <f>SUM(BZ50:BZ67)</f>
        <v>27429.15</v>
      </c>
      <c r="CA68" s="66">
        <f>SUM(CA50:CA67)</f>
        <v>34913.89</v>
      </c>
      <c r="CB68" s="66">
        <f>SUM(CB50:CB67)</f>
        <v>22966.65</v>
      </c>
      <c r="CC68" s="66">
        <f>SUM(CC50:CC67)</f>
        <v>-4462.5</v>
      </c>
      <c r="CD68" s="66">
        <f>SUM(CD50:CD67)</f>
        <v>0</v>
      </c>
      <c r="CE68" s="66">
        <f>SUM(CE50:CE67)</f>
        <v>19179.15</v>
      </c>
      <c r="CF68" s="66">
        <f>SUM(CF50:CF67)</f>
        <v>1442.8223</v>
      </c>
      <c r="CG68" s="66">
        <f>SUM(CG50:CG67)</f>
        <v>-242.9724</v>
      </c>
      <c r="CH68" s="66">
        <f>SUM(CH50:CH67)</f>
        <v>8722.1436</v>
      </c>
      <c r="CI68" s="66">
        <f>SUM(CI50:CI67)</f>
        <v>-837.4218</v>
      </c>
    </row>
    <row r="69" spans="1:87">
      <c r="A69" s="14">
        <v>63</v>
      </c>
      <c r="B69" s="16">
        <v>341</v>
      </c>
      <c r="C69" s="16" t="s">
        <v>194</v>
      </c>
      <c r="D69" s="16" t="s">
        <v>119</v>
      </c>
      <c r="E69" s="16" t="s">
        <v>195</v>
      </c>
      <c r="F69" s="17">
        <v>27</v>
      </c>
      <c r="G69" s="17">
        <v>35</v>
      </c>
      <c r="H69" s="15">
        <f>VLOOKUP(B:B,'[2]SQL Results'!$B$1:$G$65536,6,0)</f>
        <v>8</v>
      </c>
      <c r="I69" s="15">
        <f>H69-F69</f>
        <v>-19</v>
      </c>
      <c r="J69" s="15" t="s">
        <v>121</v>
      </c>
      <c r="K69" s="15">
        <f>VLOOKUP(B:B,'[4]SQL Results'!$B$1:$G$65536,6,0)</f>
        <v>8</v>
      </c>
      <c r="L69" s="15">
        <f t="shared" ref="L69:L75" si="41">K69*1</f>
        <v>8</v>
      </c>
      <c r="M69" s="15">
        <f t="shared" ref="M69:M75" si="42">I69*0.8</f>
        <v>-15.2</v>
      </c>
      <c r="N69" s="15">
        <v>45</v>
      </c>
      <c r="O69" s="21">
        <v>52</v>
      </c>
      <c r="P69" s="21">
        <f>VLOOKUP(B:B,'[2]SQL Results'!$B$1:$L$65536,11,0)</f>
        <v>33</v>
      </c>
      <c r="Q69" s="21">
        <f>P69-N69</f>
        <v>-12</v>
      </c>
      <c r="R69" s="21" t="s">
        <v>121</v>
      </c>
      <c r="S69" s="21">
        <f>VLOOKUP(B:B,'[4]SQL Results'!$B$1:$L$65536,11,0)</f>
        <v>31</v>
      </c>
      <c r="T69" s="21">
        <f>S69*0.8</f>
        <v>24.8</v>
      </c>
      <c r="U69" s="21">
        <f>Q69*0.6</f>
        <v>-7.2</v>
      </c>
      <c r="V69" s="21">
        <v>48</v>
      </c>
      <c r="W69" s="21">
        <v>55</v>
      </c>
      <c r="X69" s="21">
        <f>VLOOKUP(B:B,'[2]SQL Results'!$B$1:$V$65536,21,0)</f>
        <v>26</v>
      </c>
      <c r="Y69" s="21">
        <f>X69-V69</f>
        <v>-22</v>
      </c>
      <c r="Z69" s="21" t="s">
        <v>121</v>
      </c>
      <c r="AA69" s="21">
        <f>VLOOKUP(B:B,'[4]SQL Results'!$B$1:$V$65536,21,0)</f>
        <v>24</v>
      </c>
      <c r="AB69" s="21">
        <f>AA69*0.8</f>
        <v>19.2</v>
      </c>
      <c r="AC69" s="21">
        <f>Y69*0.4</f>
        <v>-8.8</v>
      </c>
      <c r="AD69" s="21">
        <v>8</v>
      </c>
      <c r="AE69" s="21">
        <v>10</v>
      </c>
      <c r="AF69" s="21">
        <f>VLOOKUP(B:B,'[2]SQL Results'!$B$1:$Q$65536,16,0)</f>
        <v>8</v>
      </c>
      <c r="AG69" s="21">
        <f>AF69-AD69</f>
        <v>0</v>
      </c>
      <c r="AH69" s="21" t="s">
        <v>20</v>
      </c>
      <c r="AI69" s="21">
        <f>VLOOKUP(B:B,'[4]SQL Results'!$B$1:$Q$65536,16,0)</f>
        <v>6</v>
      </c>
      <c r="AJ69" s="21">
        <f>AI69*1</f>
        <v>6</v>
      </c>
      <c r="AK69" s="21"/>
      <c r="AL69" s="21">
        <v>2</v>
      </c>
      <c r="AM69" s="21">
        <v>3</v>
      </c>
      <c r="AN69" s="21">
        <f>VLOOKUP(B:B,[3]Sheet1!$B$1:$W$65536,22,0)</f>
        <v>9</v>
      </c>
      <c r="AO69" s="21">
        <f>AN69-AL69</f>
        <v>7</v>
      </c>
      <c r="AP69" s="21" t="s">
        <v>21</v>
      </c>
      <c r="AQ69" s="21">
        <f>VLOOKUP(B:B,[5]Sheet1!$B$1:$X$65536,23,0)</f>
        <v>574</v>
      </c>
      <c r="AR69" s="21">
        <f>AQ69*0.1</f>
        <v>57.4</v>
      </c>
      <c r="AS69" s="21"/>
      <c r="AT69" s="21">
        <v>14</v>
      </c>
      <c r="AU69" s="21">
        <v>18</v>
      </c>
      <c r="AV69" s="21">
        <f>VLOOKUP(B:B,[3]Sheet2!$B$1:$W$65536,22,0)</f>
        <v>25</v>
      </c>
      <c r="AW69" s="21">
        <f>AV69-AT69</f>
        <v>11</v>
      </c>
      <c r="AX69" s="21" t="s">
        <v>21</v>
      </c>
      <c r="AY69" s="21">
        <f>VLOOKUP(B:B,[5]Sheet2!$B$1:$X$65536,23,0)</f>
        <v>5647.64</v>
      </c>
      <c r="AZ69" s="21">
        <f>AY69*0.1</f>
        <v>564.764</v>
      </c>
      <c r="BA69" s="21"/>
      <c r="BB69" s="15">
        <v>2406.3</v>
      </c>
      <c r="BC69" s="15">
        <v>2887.56</v>
      </c>
      <c r="BD69" s="15">
        <f>VLOOKUP(B:B,'[2]SQL Results'!$B$1:$AO$65536,40,0)</f>
        <v>7561.16</v>
      </c>
      <c r="BE69" s="15">
        <f>BD69-BC69</f>
        <v>4673.6</v>
      </c>
      <c r="BF69" s="15" t="s">
        <v>21</v>
      </c>
      <c r="BG69" s="15">
        <f>VLOOKUP(B:B,'[4]SQL Results'!$B$1:$AO$65536,40,0)</f>
        <v>8137.2</v>
      </c>
      <c r="BH69" s="15">
        <f>BG69*0.08</f>
        <v>650.976</v>
      </c>
      <c r="BI69" s="15"/>
      <c r="BJ69" s="15">
        <v>4542.1</v>
      </c>
      <c r="BK69" s="15">
        <v>4769.2</v>
      </c>
      <c r="BL69" s="15">
        <f>VLOOKUP(B:B,'[2]SQL Results'!$B$1:$AE$65536,30,0)</f>
        <v>1757.04</v>
      </c>
      <c r="BM69" s="15">
        <f>BL69-BJ69</f>
        <v>-2785.06</v>
      </c>
      <c r="BN69" s="15" t="s">
        <v>121</v>
      </c>
      <c r="BO69" s="15">
        <f>VLOOKUP(B:B,'[4]SQL Results'!$B$1:$AE$65536,30,0)</f>
        <v>2416.05</v>
      </c>
      <c r="BP69" s="15">
        <f t="shared" ref="BP69:BP78" si="43">BO69*0.05</f>
        <v>120.8025</v>
      </c>
      <c r="BQ69" s="15">
        <f t="shared" ref="BQ69:BQ78" si="44">BM69*0.02</f>
        <v>-55.7012</v>
      </c>
      <c r="BR69" s="15">
        <v>1630</v>
      </c>
      <c r="BS69" s="17">
        <v>1793</v>
      </c>
      <c r="BT69" s="15">
        <f>VLOOKUP(B:B,'[2]SQL Results'!$B$1:$AJ$65536,35,0)</f>
        <v>1236.64</v>
      </c>
      <c r="BU69" s="15">
        <f t="shared" ref="BU69:BU82" si="45">BT69-BR69</f>
        <v>-393.36</v>
      </c>
      <c r="BV69" s="15" t="s">
        <v>121</v>
      </c>
      <c r="BW69" s="15">
        <f>VLOOKUP(B:B,'[4]SQL Results'!$B$1:$AJ$65536,35,0)</f>
        <v>1179.25</v>
      </c>
      <c r="BX69" s="15">
        <f t="shared" ref="BX69:BX74" si="46">BW69*0.05</f>
        <v>58.9625</v>
      </c>
      <c r="BY69" s="15">
        <f t="shared" ref="BY69:BY74" si="47">BU69*0.02</f>
        <v>-7.8672</v>
      </c>
      <c r="BZ69" s="22">
        <v>13313</v>
      </c>
      <c r="CA69" s="22">
        <v>14644.3</v>
      </c>
      <c r="CB69" s="15">
        <f>VLOOKUP(B:B,'[2]SQL Results'!$B$1:$AT$65536,45,0)</f>
        <v>14646.12</v>
      </c>
      <c r="CC69" s="15">
        <f>CB69-BZ69</f>
        <v>1333.12</v>
      </c>
      <c r="CD69" s="52" t="s">
        <v>21</v>
      </c>
      <c r="CE69" s="15">
        <f>VLOOKUP(B:B,'[4]SQL Results'!$B$1:$AT$65536,45,0)</f>
        <v>13868.12</v>
      </c>
      <c r="CF69" s="52">
        <f>CE69*0.09</f>
        <v>1248.1308</v>
      </c>
      <c r="CG69" s="52"/>
      <c r="CH69" s="72">
        <f t="shared" ref="CH68:CH99" si="48">L69+T69+AB69+AJ69+AR69+AZ69+BH69+BP69+BX69+CF69</f>
        <v>2759.0358</v>
      </c>
      <c r="CI69" s="72">
        <f t="shared" ref="CI68:CI99" si="49">M69+U69+AC69+AK69+AS69+BA69+BI69+BQ69+BY69+CG69</f>
        <v>-94.7684</v>
      </c>
    </row>
    <row r="70" spans="1:87">
      <c r="A70" s="14">
        <v>64</v>
      </c>
      <c r="B70" s="14">
        <v>514</v>
      </c>
      <c r="C70" s="14" t="s">
        <v>196</v>
      </c>
      <c r="D70" s="14" t="s">
        <v>123</v>
      </c>
      <c r="E70" s="14" t="s">
        <v>195</v>
      </c>
      <c r="F70" s="15">
        <v>27</v>
      </c>
      <c r="G70" s="15">
        <v>34</v>
      </c>
      <c r="H70" s="15">
        <f>VLOOKUP(B:B,'[2]SQL Results'!$B$1:$G$65536,6,0)</f>
        <v>5</v>
      </c>
      <c r="I70" s="15">
        <f>H70-F70</f>
        <v>-22</v>
      </c>
      <c r="J70" s="15" t="s">
        <v>121</v>
      </c>
      <c r="K70" s="15">
        <f>VLOOKUP(B:B,'[4]SQL Results'!$B$1:$G$65536,6,0)</f>
        <v>5</v>
      </c>
      <c r="L70" s="15">
        <f t="shared" si="41"/>
        <v>5</v>
      </c>
      <c r="M70" s="15">
        <f t="shared" si="42"/>
        <v>-17.6</v>
      </c>
      <c r="N70" s="15">
        <v>59</v>
      </c>
      <c r="O70" s="21">
        <v>67</v>
      </c>
      <c r="P70" s="21">
        <f>VLOOKUP(B:B,'[2]SQL Results'!$B$1:$L$65536,11,0)</f>
        <v>42</v>
      </c>
      <c r="Q70" s="21">
        <f>P70-N70</f>
        <v>-17</v>
      </c>
      <c r="R70" s="21" t="s">
        <v>121</v>
      </c>
      <c r="S70" s="21">
        <f>VLOOKUP(B:B,'[4]SQL Results'!$B$1:$L$65536,11,0)</f>
        <v>42</v>
      </c>
      <c r="T70" s="21">
        <f>S70*0.8</f>
        <v>33.6</v>
      </c>
      <c r="U70" s="21">
        <f>Q70*0.6</f>
        <v>-10.2</v>
      </c>
      <c r="V70" s="21">
        <v>132</v>
      </c>
      <c r="W70" s="21">
        <v>136</v>
      </c>
      <c r="X70" s="21">
        <f>VLOOKUP(B:B,'[2]SQL Results'!$B$1:$V$65536,21,0)</f>
        <v>106</v>
      </c>
      <c r="Y70" s="21">
        <f>X70-V70</f>
        <v>-26</v>
      </c>
      <c r="Z70" s="21" t="s">
        <v>121</v>
      </c>
      <c r="AA70" s="21">
        <f>VLOOKUP(B:B,'[4]SQL Results'!$B$1:$V$65536,21,0)</f>
        <v>92</v>
      </c>
      <c r="AB70" s="21">
        <f>AA70*0.8</f>
        <v>73.6</v>
      </c>
      <c r="AC70" s="21">
        <f>Y70*0.4</f>
        <v>-10.4</v>
      </c>
      <c r="AD70" s="21">
        <v>1</v>
      </c>
      <c r="AE70" s="21">
        <v>1</v>
      </c>
      <c r="AF70" s="21">
        <f>VLOOKUP(B:B,'[2]SQL Results'!$B$1:$Q$65536,16,0)</f>
        <v>6</v>
      </c>
      <c r="AG70" s="21">
        <f>AF70-AD70</f>
        <v>5</v>
      </c>
      <c r="AH70" s="21" t="s">
        <v>21</v>
      </c>
      <c r="AI70" s="21">
        <f>VLOOKUP(B:B,'[4]SQL Results'!$B$1:$Q$65536,16,0)</f>
        <v>3</v>
      </c>
      <c r="AJ70" s="21">
        <f t="shared" ref="AJ70:AJ80" si="50">AI70*2</f>
        <v>6</v>
      </c>
      <c r="AK70" s="21"/>
      <c r="AL70" s="21">
        <v>1</v>
      </c>
      <c r="AM70" s="21">
        <v>2</v>
      </c>
      <c r="AN70" s="21">
        <f>VLOOKUP(B:B,[3]Sheet1!$B$1:$W$65536,22,0)</f>
        <v>6</v>
      </c>
      <c r="AO70" s="21">
        <f>AN70-AL70</f>
        <v>5</v>
      </c>
      <c r="AP70" s="21" t="s">
        <v>21</v>
      </c>
      <c r="AQ70" s="21">
        <f>VLOOKUP(B:B,[5]Sheet1!$B$1:$X$65536,23,0)</f>
        <v>792.03</v>
      </c>
      <c r="AR70" s="21">
        <f>AQ70*0.1</f>
        <v>79.203</v>
      </c>
      <c r="AS70" s="21"/>
      <c r="AT70" s="21">
        <v>7</v>
      </c>
      <c r="AU70" s="21">
        <v>11</v>
      </c>
      <c r="AV70" s="21">
        <f>VLOOKUP(B:B,[3]Sheet2!$B$1:$W$65536,22,0)</f>
        <v>13</v>
      </c>
      <c r="AW70" s="21">
        <f>AV70-AT70</f>
        <v>6</v>
      </c>
      <c r="AX70" s="21" t="s">
        <v>21</v>
      </c>
      <c r="AY70" s="21">
        <f>VLOOKUP(B:B,[5]Sheet2!$B$1:$X$65536,23,0)</f>
        <v>3771.8</v>
      </c>
      <c r="AZ70" s="21">
        <f>AY70*0.1</f>
        <v>377.18</v>
      </c>
      <c r="BA70" s="21"/>
      <c r="BB70" s="17">
        <v>300</v>
      </c>
      <c r="BC70" s="15">
        <v>450</v>
      </c>
      <c r="BD70" s="15">
        <f>VLOOKUP(B:B,'[2]SQL Results'!$B$1:$AO$65536,40,0)</f>
        <v>336.6</v>
      </c>
      <c r="BE70" s="15">
        <f>BD70-BB70</f>
        <v>36.6</v>
      </c>
      <c r="BF70" s="15" t="s">
        <v>20</v>
      </c>
      <c r="BG70" s="15">
        <f>VLOOKUP(B:B,'[4]SQL Results'!$B$1:$AO$65536,40,0)</f>
        <v>198</v>
      </c>
      <c r="BH70" s="15">
        <f>BG70*0.07</f>
        <v>13.86</v>
      </c>
      <c r="BI70" s="15"/>
      <c r="BJ70" s="15">
        <v>259.5</v>
      </c>
      <c r="BK70" s="15">
        <v>389.3</v>
      </c>
      <c r="BL70" s="15">
        <v>0</v>
      </c>
      <c r="BM70" s="15">
        <f>BL70-BJ70</f>
        <v>-259.5</v>
      </c>
      <c r="BN70" s="15" t="s">
        <v>121</v>
      </c>
      <c r="BO70" s="15">
        <v>0</v>
      </c>
      <c r="BP70" s="15">
        <f t="shared" si="43"/>
        <v>0</v>
      </c>
      <c r="BQ70" s="15">
        <f t="shared" si="44"/>
        <v>-5.19</v>
      </c>
      <c r="BR70" s="15">
        <v>804.84</v>
      </c>
      <c r="BS70" s="17">
        <v>1006</v>
      </c>
      <c r="BT70" s="15">
        <f>VLOOKUP(B:B,'[2]SQL Results'!$B$1:$AJ$65536,35,0)</f>
        <v>469.01</v>
      </c>
      <c r="BU70" s="15">
        <f t="shared" si="45"/>
        <v>-335.83</v>
      </c>
      <c r="BV70" s="15" t="s">
        <v>121</v>
      </c>
      <c r="BW70" s="15">
        <f>VLOOKUP(B:B,'[4]SQL Results'!$B$1:$AJ$65536,35,0)</f>
        <v>577.01</v>
      </c>
      <c r="BX70" s="15">
        <f t="shared" si="46"/>
        <v>28.8505</v>
      </c>
      <c r="BY70" s="15">
        <f t="shared" si="47"/>
        <v>-6.7166</v>
      </c>
      <c r="BZ70" s="22">
        <v>5959</v>
      </c>
      <c r="CA70" s="22">
        <v>6256.95</v>
      </c>
      <c r="CB70" s="15">
        <f>VLOOKUP(B:B,'[2]SQL Results'!$B$1:$AT$65536,45,0)</f>
        <v>2343</v>
      </c>
      <c r="CC70" s="15">
        <f>CB70-BZ70</f>
        <v>-3616</v>
      </c>
      <c r="CD70" s="52" t="s">
        <v>121</v>
      </c>
      <c r="CE70" s="15">
        <f>VLOOKUP(B:B,'[4]SQL Results'!$B$1:$AT$65536,45,0)</f>
        <v>977</v>
      </c>
      <c r="CF70" s="52">
        <f>CE70*0.05</f>
        <v>48.85</v>
      </c>
      <c r="CG70" s="52">
        <f>CC70*0.02</f>
        <v>-72.32</v>
      </c>
      <c r="CH70" s="72">
        <f t="shared" si="48"/>
        <v>666.1435</v>
      </c>
      <c r="CI70" s="72">
        <f t="shared" si="49"/>
        <v>-122.4266</v>
      </c>
    </row>
    <row r="71" spans="1:87">
      <c r="A71" s="14">
        <v>65</v>
      </c>
      <c r="B71" s="14">
        <v>746</v>
      </c>
      <c r="C71" s="14" t="s">
        <v>197</v>
      </c>
      <c r="D71" s="14" t="s">
        <v>137</v>
      </c>
      <c r="E71" s="14" t="s">
        <v>195</v>
      </c>
      <c r="F71" s="15">
        <v>17</v>
      </c>
      <c r="G71" s="15">
        <v>22</v>
      </c>
      <c r="H71" s="15">
        <f>VLOOKUP(B:B,'[2]SQL Results'!$B$1:$G$65536,6,0)</f>
        <v>2</v>
      </c>
      <c r="I71" s="15">
        <f>H71-F71</f>
        <v>-15</v>
      </c>
      <c r="J71" s="15" t="s">
        <v>121</v>
      </c>
      <c r="K71" s="15">
        <f>VLOOKUP(B:B,'[4]SQL Results'!$B$1:$G$65536,6,0)</f>
        <v>2</v>
      </c>
      <c r="L71" s="15">
        <f t="shared" si="41"/>
        <v>2</v>
      </c>
      <c r="M71" s="15">
        <f t="shared" si="42"/>
        <v>-12</v>
      </c>
      <c r="N71" s="15">
        <v>15</v>
      </c>
      <c r="O71" s="21">
        <v>17</v>
      </c>
      <c r="P71" s="21">
        <f>VLOOKUP(B:B,'[2]SQL Results'!$B$1:$L$65536,11,0)</f>
        <v>29</v>
      </c>
      <c r="Q71" s="21">
        <f>P71-N71</f>
        <v>14</v>
      </c>
      <c r="R71" s="21" t="s">
        <v>21</v>
      </c>
      <c r="S71" s="21">
        <f>VLOOKUP(B:B,'[4]SQL Results'!$B$1:$L$65536,11,0)</f>
        <v>22</v>
      </c>
      <c r="T71" s="21">
        <f>S71*2</f>
        <v>44</v>
      </c>
      <c r="U71" s="21"/>
      <c r="V71" s="21">
        <v>47</v>
      </c>
      <c r="W71" s="21">
        <v>53</v>
      </c>
      <c r="X71" s="21">
        <f>VLOOKUP(B:B,'[2]SQL Results'!$B$1:$V$65536,21,0)</f>
        <v>48</v>
      </c>
      <c r="Y71" s="21">
        <f>X71-V71</f>
        <v>1</v>
      </c>
      <c r="Z71" s="21" t="s">
        <v>20</v>
      </c>
      <c r="AA71" s="21">
        <f>VLOOKUP(B:B,'[4]SQL Results'!$B$1:$V$65536,21,0)</f>
        <v>38</v>
      </c>
      <c r="AB71" s="21">
        <f>AA71*1</f>
        <v>38</v>
      </c>
      <c r="AC71" s="21"/>
      <c r="AD71" s="21">
        <v>2</v>
      </c>
      <c r="AE71" s="21">
        <v>3</v>
      </c>
      <c r="AF71" s="21">
        <f>VLOOKUP(B:B,'[2]SQL Results'!$B$1:$Q$65536,16,0)</f>
        <v>5</v>
      </c>
      <c r="AG71" s="21">
        <f>AF71-AD71</f>
        <v>3</v>
      </c>
      <c r="AH71" s="21" t="s">
        <v>21</v>
      </c>
      <c r="AI71" s="21">
        <f>VLOOKUP(B:B,'[4]SQL Results'!$B$1:$Q$65536,16,0)</f>
        <v>3</v>
      </c>
      <c r="AJ71" s="21">
        <f t="shared" si="50"/>
        <v>6</v>
      </c>
      <c r="AK71" s="21"/>
      <c r="AL71" s="21">
        <v>1</v>
      </c>
      <c r="AM71" s="21">
        <v>2</v>
      </c>
      <c r="AN71" s="21">
        <f>VLOOKUP(B:B,[3]Sheet1!$B$1:$W$65536,22,0)</f>
        <v>1</v>
      </c>
      <c r="AO71" s="21">
        <f>AN71-AL71</f>
        <v>0</v>
      </c>
      <c r="AP71" s="21" t="s">
        <v>20</v>
      </c>
      <c r="AQ71" s="21">
        <f>VLOOKUP(B:B,[5]Sheet1!$B$1:$X$65536,23,0)</f>
        <v>198</v>
      </c>
      <c r="AR71" s="21">
        <f>AQ71*0.08</f>
        <v>15.84</v>
      </c>
      <c r="AS71" s="21"/>
      <c r="AT71" s="21">
        <v>1</v>
      </c>
      <c r="AU71" s="21">
        <v>3</v>
      </c>
      <c r="AV71" s="21">
        <f>VLOOKUP(B:B,[3]Sheet2!$B$1:$W$65536,22,0)</f>
        <v>4</v>
      </c>
      <c r="AW71" s="21">
        <f>AV71-AT71</f>
        <v>3</v>
      </c>
      <c r="AX71" s="21" t="s">
        <v>21</v>
      </c>
      <c r="AY71" s="21">
        <f>VLOOKUP(B:B,[5]Sheet2!$B$1:$X$65536,23,0)</f>
        <v>388</v>
      </c>
      <c r="AZ71" s="21">
        <f>AY71*0.1</f>
        <v>38.8</v>
      </c>
      <c r="BA71" s="21"/>
      <c r="BB71" s="17">
        <v>150</v>
      </c>
      <c r="BC71" s="15">
        <v>225</v>
      </c>
      <c r="BD71" s="15">
        <v>0</v>
      </c>
      <c r="BE71" s="15">
        <f>BD71-BB71</f>
        <v>-150</v>
      </c>
      <c r="BF71" s="15" t="s">
        <v>121</v>
      </c>
      <c r="BG71" s="15">
        <v>0</v>
      </c>
      <c r="BH71" s="15">
        <f>BG71*0.05</f>
        <v>0</v>
      </c>
      <c r="BI71" s="15">
        <f>BE71*0.04</f>
        <v>-6</v>
      </c>
      <c r="BJ71" s="15">
        <v>84.5</v>
      </c>
      <c r="BK71" s="15">
        <v>169</v>
      </c>
      <c r="BL71" s="15">
        <v>0</v>
      </c>
      <c r="BM71" s="15">
        <f>BL71-BJ71</f>
        <v>-84.5</v>
      </c>
      <c r="BN71" s="15" t="s">
        <v>121</v>
      </c>
      <c r="BO71" s="15">
        <v>0</v>
      </c>
      <c r="BP71" s="15">
        <f t="shared" si="43"/>
        <v>0</v>
      </c>
      <c r="BQ71" s="15">
        <f t="shared" si="44"/>
        <v>-1.69</v>
      </c>
      <c r="BR71" s="15">
        <v>922.12</v>
      </c>
      <c r="BS71" s="17">
        <v>1153</v>
      </c>
      <c r="BT71" s="15">
        <f>VLOOKUP(B:B,'[2]SQL Results'!$B$1:$AJ$65536,35,0)</f>
        <v>304.5</v>
      </c>
      <c r="BU71" s="15">
        <f t="shared" si="45"/>
        <v>-617.62</v>
      </c>
      <c r="BV71" s="15" t="s">
        <v>121</v>
      </c>
      <c r="BW71" s="15">
        <f>VLOOKUP(B:B,'[4]SQL Results'!$B$1:$AJ$65536,35,0)</f>
        <v>437</v>
      </c>
      <c r="BX71" s="15">
        <f t="shared" si="46"/>
        <v>21.85</v>
      </c>
      <c r="BY71" s="15">
        <f t="shared" si="47"/>
        <v>-12.3524</v>
      </c>
      <c r="BZ71" s="22">
        <v>1235</v>
      </c>
      <c r="CA71" s="22">
        <v>1543.75</v>
      </c>
      <c r="CB71" s="15">
        <f>VLOOKUP(B:B,'[2]SQL Results'!$B$1:$AT$65536,45,0)</f>
        <v>240</v>
      </c>
      <c r="CC71" s="15">
        <f>CB71-BZ71</f>
        <v>-995</v>
      </c>
      <c r="CD71" s="52" t="s">
        <v>121</v>
      </c>
      <c r="CE71" s="15">
        <f>VLOOKUP(B:B,'[4]SQL Results'!$B$1:$AT$65536,45,0)</f>
        <v>240</v>
      </c>
      <c r="CF71" s="52">
        <f>CE71*0.05</f>
        <v>12</v>
      </c>
      <c r="CG71" s="52">
        <f>CC71*0.02</f>
        <v>-19.9</v>
      </c>
      <c r="CH71" s="72">
        <f t="shared" si="48"/>
        <v>178.49</v>
      </c>
      <c r="CI71" s="72">
        <f t="shared" si="49"/>
        <v>-51.9424</v>
      </c>
    </row>
    <row r="72" spans="1:87">
      <c r="A72" s="14">
        <v>66</v>
      </c>
      <c r="B72" s="14">
        <v>385</v>
      </c>
      <c r="C72" s="14" t="s">
        <v>198</v>
      </c>
      <c r="D72" s="14" t="s">
        <v>119</v>
      </c>
      <c r="E72" s="14" t="s">
        <v>195</v>
      </c>
      <c r="F72" s="15">
        <v>27</v>
      </c>
      <c r="G72" s="15">
        <v>35</v>
      </c>
      <c r="H72" s="15">
        <f>VLOOKUP(B:B,'[2]SQL Results'!$B$1:$G$65536,6,0)</f>
        <v>18</v>
      </c>
      <c r="I72" s="15">
        <f>H72-F72</f>
        <v>-9</v>
      </c>
      <c r="J72" s="15" t="s">
        <v>121</v>
      </c>
      <c r="K72" s="15">
        <f>VLOOKUP(B:B,'[4]SQL Results'!$B$1:$G$65536,6,0)</f>
        <v>20</v>
      </c>
      <c r="L72" s="15">
        <f t="shared" si="41"/>
        <v>20</v>
      </c>
      <c r="M72" s="15">
        <f t="shared" si="42"/>
        <v>-7.2</v>
      </c>
      <c r="N72" s="15">
        <v>14</v>
      </c>
      <c r="O72" s="21">
        <v>15</v>
      </c>
      <c r="P72" s="21">
        <f>VLOOKUP(B:B,'[2]SQL Results'!$B$1:$L$65536,11,0)</f>
        <v>8</v>
      </c>
      <c r="Q72" s="21">
        <f>P72-N72</f>
        <v>-6</v>
      </c>
      <c r="R72" s="21" t="s">
        <v>121</v>
      </c>
      <c r="S72" s="21">
        <f>VLOOKUP(B:B,'[4]SQL Results'!$B$1:$L$65536,11,0)</f>
        <v>8</v>
      </c>
      <c r="T72" s="21">
        <f>S72*0.8</f>
        <v>6.4</v>
      </c>
      <c r="U72" s="21">
        <f>Q72*0.6</f>
        <v>-3.6</v>
      </c>
      <c r="V72" s="21">
        <v>36</v>
      </c>
      <c r="W72" s="21">
        <v>41</v>
      </c>
      <c r="X72" s="21">
        <f>VLOOKUP(B:B,'[2]SQL Results'!$B$1:$V$65536,21,0)</f>
        <v>44</v>
      </c>
      <c r="Y72" s="21">
        <f>X72-V72</f>
        <v>8</v>
      </c>
      <c r="Z72" s="21" t="s">
        <v>21</v>
      </c>
      <c r="AA72" s="21">
        <f>VLOOKUP(B:B,'[4]SQL Results'!$B$1:$V$65536,21,0)</f>
        <v>42</v>
      </c>
      <c r="AB72" s="21">
        <f>AA72*1.5</f>
        <v>63</v>
      </c>
      <c r="AC72" s="21"/>
      <c r="AD72" s="21">
        <v>1</v>
      </c>
      <c r="AE72" s="21">
        <v>1</v>
      </c>
      <c r="AF72" s="21">
        <f>VLOOKUP(B:B,'[2]SQL Results'!$B$1:$Q$65536,16,0)</f>
        <v>6</v>
      </c>
      <c r="AG72" s="21">
        <f>AF72-AD72</f>
        <v>5</v>
      </c>
      <c r="AH72" s="21" t="s">
        <v>21</v>
      </c>
      <c r="AI72" s="21">
        <f>VLOOKUP(B:B,'[4]SQL Results'!$B$1:$Q$65536,16,0)</f>
        <v>5</v>
      </c>
      <c r="AJ72" s="21">
        <f t="shared" si="50"/>
        <v>10</v>
      </c>
      <c r="AK72" s="21"/>
      <c r="AL72" s="21">
        <v>1</v>
      </c>
      <c r="AM72" s="21">
        <v>2</v>
      </c>
      <c r="AN72" s="21">
        <f>VLOOKUP(B:B,[3]Sheet1!$B$1:$W$65536,22,0)</f>
        <v>8</v>
      </c>
      <c r="AO72" s="21">
        <f>AN72-AL72</f>
        <v>7</v>
      </c>
      <c r="AP72" s="21" t="s">
        <v>21</v>
      </c>
      <c r="AQ72" s="21">
        <f>VLOOKUP(B:B,[5]Sheet1!$B$1:$X$65536,23,0)</f>
        <v>396.02</v>
      </c>
      <c r="AR72" s="21">
        <f>AQ72*0.1</f>
        <v>39.602</v>
      </c>
      <c r="AS72" s="21"/>
      <c r="AT72" s="21">
        <v>11</v>
      </c>
      <c r="AU72" s="21">
        <v>17</v>
      </c>
      <c r="AV72" s="21">
        <f>VLOOKUP(B:B,[3]Sheet2!$B$1:$W$65536,22,0)</f>
        <v>5</v>
      </c>
      <c r="AW72" s="21">
        <f>AV72-AT72</f>
        <v>-6</v>
      </c>
      <c r="AX72" s="21" t="s">
        <v>121</v>
      </c>
      <c r="AY72" s="21">
        <f>VLOOKUP(B:B,[5]Sheet2!$B$1:$X$65536,23,0)</f>
        <v>1319.2</v>
      </c>
      <c r="AZ72" s="21">
        <f>AY72*0.05</f>
        <v>65.96</v>
      </c>
      <c r="BA72" s="21">
        <f>AW72*8</f>
        <v>-48</v>
      </c>
      <c r="BB72" s="15">
        <v>168.3</v>
      </c>
      <c r="BC72" s="15">
        <v>252.45</v>
      </c>
      <c r="BD72" s="15">
        <v>0</v>
      </c>
      <c r="BE72" s="15">
        <f>BD72-BB72</f>
        <v>-168.3</v>
      </c>
      <c r="BF72" s="15" t="s">
        <v>121</v>
      </c>
      <c r="BG72" s="15">
        <v>0</v>
      </c>
      <c r="BH72" s="15">
        <f>BG72*0.05</f>
        <v>0</v>
      </c>
      <c r="BI72" s="15">
        <f>BE72*0.04</f>
        <v>-6.732</v>
      </c>
      <c r="BJ72" s="15">
        <v>84.5</v>
      </c>
      <c r="BK72" s="15">
        <v>169</v>
      </c>
      <c r="BL72" s="15">
        <v>0</v>
      </c>
      <c r="BM72" s="15">
        <f>BL72-BJ72</f>
        <v>-84.5</v>
      </c>
      <c r="BN72" s="15" t="s">
        <v>121</v>
      </c>
      <c r="BO72" s="15">
        <v>0</v>
      </c>
      <c r="BP72" s="15">
        <f t="shared" si="43"/>
        <v>0</v>
      </c>
      <c r="BQ72" s="15">
        <f t="shared" si="44"/>
        <v>-1.69</v>
      </c>
      <c r="BR72" s="15">
        <v>446</v>
      </c>
      <c r="BS72" s="15">
        <v>624</v>
      </c>
      <c r="BT72" s="15">
        <f>VLOOKUP(B:B,'[2]SQL Results'!$B$1:$AJ$65536,35,0)</f>
        <v>418.4</v>
      </c>
      <c r="BU72" s="15">
        <f t="shared" si="45"/>
        <v>-27.6</v>
      </c>
      <c r="BV72" s="15" t="s">
        <v>121</v>
      </c>
      <c r="BW72" s="15">
        <f>VLOOKUP(B:B,'[4]SQL Results'!$B$1:$AJ$65536,35,0)</f>
        <v>350.4</v>
      </c>
      <c r="BX72" s="15">
        <f t="shared" si="46"/>
        <v>17.52</v>
      </c>
      <c r="BY72" s="15">
        <f t="shared" si="47"/>
        <v>-0.552</v>
      </c>
      <c r="BZ72" s="22">
        <v>665</v>
      </c>
      <c r="CA72" s="22">
        <v>931</v>
      </c>
      <c r="CB72" s="15">
        <f>VLOOKUP(B:B,'[2]SQL Results'!$B$1:$AT$65536,45,0)</f>
        <v>2637.03</v>
      </c>
      <c r="CC72" s="15">
        <f>CB72-BZ72</f>
        <v>1972.03</v>
      </c>
      <c r="CD72" s="52" t="s">
        <v>21</v>
      </c>
      <c r="CE72" s="15">
        <f>VLOOKUP(B:B,'[4]SQL Results'!$B$1:$AT$65536,45,0)</f>
        <v>2343.03</v>
      </c>
      <c r="CF72" s="52">
        <f>CE72*0.09</f>
        <v>210.8727</v>
      </c>
      <c r="CG72" s="52"/>
      <c r="CH72" s="72">
        <f t="shared" si="48"/>
        <v>433.3547</v>
      </c>
      <c r="CI72" s="72">
        <f t="shared" si="49"/>
        <v>-67.774</v>
      </c>
    </row>
    <row r="73" spans="1:87">
      <c r="A73" s="14">
        <v>67</v>
      </c>
      <c r="B73" s="14">
        <v>721</v>
      </c>
      <c r="C73" s="14" t="s">
        <v>199</v>
      </c>
      <c r="D73" s="14" t="s">
        <v>137</v>
      </c>
      <c r="E73" s="14" t="s">
        <v>195</v>
      </c>
      <c r="F73" s="15">
        <v>17</v>
      </c>
      <c r="G73" s="15">
        <v>22</v>
      </c>
      <c r="H73" s="15">
        <f>VLOOKUP(B:B,'[2]SQL Results'!$B$1:$G$65536,6,0)</f>
        <v>2</v>
      </c>
      <c r="I73" s="15">
        <f>H73-F73</f>
        <v>-15</v>
      </c>
      <c r="J73" s="15" t="s">
        <v>121</v>
      </c>
      <c r="K73" s="15">
        <f>VLOOKUP(B:B,'[4]SQL Results'!$B$1:$G$65536,6,0)</f>
        <v>2</v>
      </c>
      <c r="L73" s="15">
        <f t="shared" si="41"/>
        <v>2</v>
      </c>
      <c r="M73" s="15">
        <f t="shared" si="42"/>
        <v>-12</v>
      </c>
      <c r="N73" s="15">
        <v>36</v>
      </c>
      <c r="O73" s="21">
        <v>41</v>
      </c>
      <c r="P73" s="21">
        <f>VLOOKUP(B:B,'[2]SQL Results'!$B$1:$L$65536,11,0)</f>
        <v>49</v>
      </c>
      <c r="Q73" s="21">
        <f>P73-N73</f>
        <v>13</v>
      </c>
      <c r="R73" s="21" t="s">
        <v>21</v>
      </c>
      <c r="S73" s="21">
        <f>VLOOKUP(B:B,'[4]SQL Results'!$B$1:$L$65536,11,0)</f>
        <v>49</v>
      </c>
      <c r="T73" s="21">
        <f>S73*2</f>
        <v>98</v>
      </c>
      <c r="U73" s="21"/>
      <c r="V73" s="21">
        <v>44</v>
      </c>
      <c r="W73" s="21">
        <v>50</v>
      </c>
      <c r="X73" s="21">
        <f>VLOOKUP(B:B,'[2]SQL Results'!$B$1:$V$65536,21,0)</f>
        <v>51</v>
      </c>
      <c r="Y73" s="21">
        <f>X73-V73</f>
        <v>7</v>
      </c>
      <c r="Z73" s="21" t="s">
        <v>21</v>
      </c>
      <c r="AA73" s="21">
        <f>VLOOKUP(B:B,'[4]SQL Results'!$B$1:$V$65536,21,0)</f>
        <v>43</v>
      </c>
      <c r="AB73" s="21">
        <f>AA73*1.5</f>
        <v>64.5</v>
      </c>
      <c r="AC73" s="21"/>
      <c r="AD73" s="21">
        <v>2</v>
      </c>
      <c r="AE73" s="21">
        <v>3</v>
      </c>
      <c r="AF73" s="21">
        <f>VLOOKUP(B:B,'[2]SQL Results'!$B$1:$Q$65536,16,0)</f>
        <v>3</v>
      </c>
      <c r="AG73" s="21">
        <f>AF73-AD73</f>
        <v>1</v>
      </c>
      <c r="AH73" s="21" t="s">
        <v>21</v>
      </c>
      <c r="AI73" s="21">
        <f>VLOOKUP(B:B,'[4]SQL Results'!$B$1:$Q$65536,16,0)</f>
        <v>3</v>
      </c>
      <c r="AJ73" s="21">
        <f t="shared" si="50"/>
        <v>6</v>
      </c>
      <c r="AK73" s="21"/>
      <c r="AL73" s="21">
        <v>1</v>
      </c>
      <c r="AM73" s="21">
        <v>2</v>
      </c>
      <c r="AN73" s="21">
        <f>VLOOKUP(B:B,[3]Sheet1!$B$1:$W$65536,22,0)</f>
        <v>4</v>
      </c>
      <c r="AO73" s="21">
        <f>AN73-AL73</f>
        <v>3</v>
      </c>
      <c r="AP73" s="21" t="s">
        <v>21</v>
      </c>
      <c r="AQ73" s="21">
        <f>VLOOKUP(B:B,[5]Sheet1!$B$1:$X$65536,23,0)</f>
        <v>792</v>
      </c>
      <c r="AR73" s="21">
        <f>AQ73*0.1</f>
        <v>79.2</v>
      </c>
      <c r="AS73" s="21"/>
      <c r="AT73" s="21">
        <v>7</v>
      </c>
      <c r="AU73" s="21">
        <v>11</v>
      </c>
      <c r="AV73" s="21">
        <f>VLOOKUP(B:B,[3]Sheet2!$B$1:$W$65536,22,0)</f>
        <v>5</v>
      </c>
      <c r="AW73" s="21">
        <f>AV73-AT73</f>
        <v>-2</v>
      </c>
      <c r="AX73" s="21" t="s">
        <v>121</v>
      </c>
      <c r="AY73" s="21">
        <f>VLOOKUP(B:B,[5]Sheet2!$B$1:$X$65536,23,0)</f>
        <v>1547.68</v>
      </c>
      <c r="AZ73" s="21">
        <f>AY73*0.05</f>
        <v>77.384</v>
      </c>
      <c r="BA73" s="21">
        <f>AW73*8</f>
        <v>-16</v>
      </c>
      <c r="BB73" s="17">
        <v>150</v>
      </c>
      <c r="BC73" s="15">
        <v>225</v>
      </c>
      <c r="BD73" s="15">
        <v>0</v>
      </c>
      <c r="BE73" s="15">
        <f>BD73-BB73</f>
        <v>-150</v>
      </c>
      <c r="BF73" s="15" t="s">
        <v>121</v>
      </c>
      <c r="BG73" s="15">
        <v>0</v>
      </c>
      <c r="BH73" s="15">
        <f>BG73*0.05</f>
        <v>0</v>
      </c>
      <c r="BI73" s="15">
        <f>BE73*0.04</f>
        <v>-6</v>
      </c>
      <c r="BJ73" s="15">
        <v>84.5</v>
      </c>
      <c r="BK73" s="15">
        <v>169</v>
      </c>
      <c r="BL73" s="15">
        <v>0</v>
      </c>
      <c r="BM73" s="15">
        <f>BL73-BJ73</f>
        <v>-84.5</v>
      </c>
      <c r="BN73" s="15" t="s">
        <v>121</v>
      </c>
      <c r="BO73" s="15">
        <v>0</v>
      </c>
      <c r="BP73" s="15">
        <f t="shared" si="43"/>
        <v>0</v>
      </c>
      <c r="BQ73" s="15">
        <f t="shared" si="44"/>
        <v>-1.69</v>
      </c>
      <c r="BR73" s="15">
        <v>303.5</v>
      </c>
      <c r="BS73" s="15">
        <v>425</v>
      </c>
      <c r="BT73" s="15">
        <f>VLOOKUP(B:B,'[2]SQL Results'!$B$1:$AJ$65536,35,0)</f>
        <v>301.5</v>
      </c>
      <c r="BU73" s="15">
        <f t="shared" si="45"/>
        <v>-2</v>
      </c>
      <c r="BV73" s="15" t="s">
        <v>121</v>
      </c>
      <c r="BW73" s="15">
        <f>VLOOKUP(B:B,'[4]SQL Results'!$B$1:$AJ$65536,35,0)</f>
        <v>376</v>
      </c>
      <c r="BX73" s="15">
        <f t="shared" si="46"/>
        <v>18.8</v>
      </c>
      <c r="BY73" s="15">
        <f t="shared" si="47"/>
        <v>-0.04</v>
      </c>
      <c r="BZ73" s="22">
        <v>1140</v>
      </c>
      <c r="CA73" s="22">
        <v>1425</v>
      </c>
      <c r="CB73" s="15">
        <f>VLOOKUP(B:B,'[2]SQL Results'!$B$1:$AT$65536,45,0)</f>
        <v>389</v>
      </c>
      <c r="CC73" s="15">
        <f>CB73-BZ73</f>
        <v>-751</v>
      </c>
      <c r="CD73" s="52" t="s">
        <v>121</v>
      </c>
      <c r="CE73" s="15">
        <f>VLOOKUP(B:B,'[4]SQL Results'!$B$1:$AT$65536,45,0)</f>
        <v>294</v>
      </c>
      <c r="CF73" s="52">
        <f>CE73*0.05</f>
        <v>14.7</v>
      </c>
      <c r="CG73" s="52">
        <f>CC73*0.02</f>
        <v>-15.02</v>
      </c>
      <c r="CH73" s="72">
        <f t="shared" si="48"/>
        <v>360.584</v>
      </c>
      <c r="CI73" s="72">
        <f t="shared" si="49"/>
        <v>-50.75</v>
      </c>
    </row>
    <row r="74" spans="1:87">
      <c r="A74" s="14">
        <v>68</v>
      </c>
      <c r="B74" s="14">
        <v>717</v>
      </c>
      <c r="C74" s="14" t="s">
        <v>200</v>
      </c>
      <c r="D74" s="14" t="s">
        <v>137</v>
      </c>
      <c r="E74" s="14" t="s">
        <v>195</v>
      </c>
      <c r="F74" s="15">
        <v>6</v>
      </c>
      <c r="G74" s="15">
        <v>11</v>
      </c>
      <c r="H74" s="15">
        <f>VLOOKUP(B:B,'[2]SQL Results'!$B$1:$G$65536,6,0)</f>
        <v>3</v>
      </c>
      <c r="I74" s="15">
        <f>H74-F74</f>
        <v>-3</v>
      </c>
      <c r="J74" s="15" t="s">
        <v>121</v>
      </c>
      <c r="K74" s="15">
        <f>VLOOKUP(B:B,'[4]SQL Results'!$B$1:$G$65536,6,0)</f>
        <v>3</v>
      </c>
      <c r="L74" s="15">
        <f t="shared" si="41"/>
        <v>3</v>
      </c>
      <c r="M74" s="15">
        <f t="shared" si="42"/>
        <v>-2.4</v>
      </c>
      <c r="N74" s="15">
        <v>23</v>
      </c>
      <c r="O74" s="21">
        <v>27</v>
      </c>
      <c r="P74" s="21">
        <f>VLOOKUP(B:B,'[2]SQL Results'!$B$1:$L$65536,11,0)</f>
        <v>25</v>
      </c>
      <c r="Q74" s="21">
        <f>P74-N74</f>
        <v>2</v>
      </c>
      <c r="R74" s="21" t="s">
        <v>20</v>
      </c>
      <c r="S74" s="21">
        <f>VLOOKUP(B:B,'[4]SQL Results'!$B$1:$L$65536,11,0)</f>
        <v>22</v>
      </c>
      <c r="T74" s="21">
        <f>S74*1</f>
        <v>22</v>
      </c>
      <c r="U74" s="21"/>
      <c r="V74" s="21">
        <v>29</v>
      </c>
      <c r="W74" s="21">
        <v>32</v>
      </c>
      <c r="X74" s="21">
        <f>VLOOKUP(B:B,'[2]SQL Results'!$B$1:$V$65536,21,0)</f>
        <v>15</v>
      </c>
      <c r="Y74" s="21">
        <f>X74-V74</f>
        <v>-14</v>
      </c>
      <c r="Z74" s="21" t="s">
        <v>121</v>
      </c>
      <c r="AA74" s="21">
        <f>VLOOKUP(B:B,'[4]SQL Results'!$B$1:$V$65536,21,0)</f>
        <v>12</v>
      </c>
      <c r="AB74" s="21">
        <f>AA74*0.8</f>
        <v>9.6</v>
      </c>
      <c r="AC74" s="21">
        <f>Y74*0.4</f>
        <v>-5.6</v>
      </c>
      <c r="AD74" s="21">
        <v>1</v>
      </c>
      <c r="AE74" s="21">
        <v>1</v>
      </c>
      <c r="AF74" s="21">
        <f>VLOOKUP(B:B,'[2]SQL Results'!$B$1:$Q$65536,16,0)</f>
        <v>2</v>
      </c>
      <c r="AG74" s="21">
        <f>AF74-AD74</f>
        <v>1</v>
      </c>
      <c r="AH74" s="21" t="s">
        <v>21</v>
      </c>
      <c r="AI74" s="21">
        <f>VLOOKUP(B:B,'[4]SQL Results'!$B$1:$Q$65536,16,0)</f>
        <v>2</v>
      </c>
      <c r="AJ74" s="21">
        <f t="shared" si="50"/>
        <v>4</v>
      </c>
      <c r="AK74" s="21"/>
      <c r="AL74" s="21">
        <v>1</v>
      </c>
      <c r="AM74" s="21">
        <v>2</v>
      </c>
      <c r="AN74" s="21">
        <f>VLOOKUP(B:B,[3]Sheet1!$B$1:$W$65536,22,0)</f>
        <v>3</v>
      </c>
      <c r="AO74" s="21">
        <f>AN74-AL74</f>
        <v>2</v>
      </c>
      <c r="AP74" s="21" t="s">
        <v>21</v>
      </c>
      <c r="AQ74" s="21">
        <f>VLOOKUP(B:B,[5]Sheet1!$B$1:$X$65536,23,0)</f>
        <v>193.66</v>
      </c>
      <c r="AR74" s="21">
        <f>AQ74*0.1</f>
        <v>19.366</v>
      </c>
      <c r="AS74" s="21"/>
      <c r="AT74" s="21">
        <v>2</v>
      </c>
      <c r="AU74" s="21">
        <v>4</v>
      </c>
      <c r="AV74" s="21">
        <f>VLOOKUP(B:B,[3]Sheet2!$B$1:$W$65536,22,0)</f>
        <v>2</v>
      </c>
      <c r="AW74" s="21">
        <f>AV74-AT74</f>
        <v>0</v>
      </c>
      <c r="AX74" s="21" t="s">
        <v>20</v>
      </c>
      <c r="AY74" s="21">
        <f>VLOOKUP(B:B,[5]Sheet2!$B$1:$X$65536,23,0)</f>
        <v>388</v>
      </c>
      <c r="AZ74" s="21">
        <f>AY74*0.08</f>
        <v>31.04</v>
      </c>
      <c r="BA74" s="21"/>
      <c r="BB74" s="17">
        <v>150</v>
      </c>
      <c r="BC74" s="15">
        <v>225</v>
      </c>
      <c r="BD74" s="15">
        <f>VLOOKUP(B:B,'[2]SQL Results'!$B$1:$AO$65536,40,0)</f>
        <v>198</v>
      </c>
      <c r="BE74" s="15">
        <f>BD74-BB74</f>
        <v>48</v>
      </c>
      <c r="BF74" s="15" t="s">
        <v>20</v>
      </c>
      <c r="BG74" s="15">
        <v>0</v>
      </c>
      <c r="BH74" s="15">
        <f>BG74*0.07</f>
        <v>0</v>
      </c>
      <c r="BI74" s="15"/>
      <c r="BJ74" s="15">
        <v>84.5</v>
      </c>
      <c r="BK74" s="15">
        <v>169</v>
      </c>
      <c r="BL74" s="15">
        <v>0</v>
      </c>
      <c r="BM74" s="15">
        <f>BL74-BJ74</f>
        <v>-84.5</v>
      </c>
      <c r="BN74" s="15" t="s">
        <v>121</v>
      </c>
      <c r="BO74" s="15">
        <v>0</v>
      </c>
      <c r="BP74" s="15">
        <f t="shared" si="43"/>
        <v>0</v>
      </c>
      <c r="BQ74" s="15">
        <f t="shared" si="44"/>
        <v>-1.69</v>
      </c>
      <c r="BR74" s="15">
        <v>832.67</v>
      </c>
      <c r="BS74" s="17">
        <v>1041</v>
      </c>
      <c r="BT74" s="15">
        <f>VLOOKUP(B:B,'[2]SQL Results'!$B$1:$AJ$65536,35,0)</f>
        <v>371.51</v>
      </c>
      <c r="BU74" s="15">
        <f t="shared" si="45"/>
        <v>-461.16</v>
      </c>
      <c r="BV74" s="15" t="s">
        <v>121</v>
      </c>
      <c r="BW74" s="15">
        <f>VLOOKUP(B:B,'[4]SQL Results'!$B$1:$AJ$65536,35,0)</f>
        <v>304.51</v>
      </c>
      <c r="BX74" s="15">
        <f t="shared" si="46"/>
        <v>15.2255</v>
      </c>
      <c r="BY74" s="15">
        <f t="shared" si="47"/>
        <v>-9.2232</v>
      </c>
      <c r="BZ74" s="22">
        <v>380</v>
      </c>
      <c r="CA74" s="22">
        <v>530</v>
      </c>
      <c r="CB74" s="15">
        <f>VLOOKUP(B:B,'[2]SQL Results'!$B$1:$AT$65536,45,0)</f>
        <v>720</v>
      </c>
      <c r="CC74" s="15">
        <f>CB74-BZ74</f>
        <v>340</v>
      </c>
      <c r="CD74" s="52" t="s">
        <v>21</v>
      </c>
      <c r="CE74" s="15">
        <f>VLOOKUP(B:B,'[4]SQL Results'!$B$1:$AT$65536,45,0)</f>
        <v>480</v>
      </c>
      <c r="CF74" s="52">
        <f>CE74*0.09</f>
        <v>43.2</v>
      </c>
      <c r="CG74" s="52"/>
      <c r="CH74" s="72">
        <f t="shared" si="48"/>
        <v>147.4315</v>
      </c>
      <c r="CI74" s="72">
        <f t="shared" si="49"/>
        <v>-18.9132</v>
      </c>
    </row>
    <row r="75" spans="1:87">
      <c r="A75" s="14">
        <v>69</v>
      </c>
      <c r="B75" s="14">
        <v>591</v>
      </c>
      <c r="C75" s="14" t="s">
        <v>201</v>
      </c>
      <c r="D75" s="14" t="s">
        <v>137</v>
      </c>
      <c r="E75" s="14" t="s">
        <v>195</v>
      </c>
      <c r="F75" s="15">
        <v>17</v>
      </c>
      <c r="G75" s="15">
        <v>22</v>
      </c>
      <c r="H75" s="15">
        <f>VLOOKUP(B:B,'[2]SQL Results'!$B$1:$G$65536,6,0)</f>
        <v>7</v>
      </c>
      <c r="I75" s="15">
        <f>H75-F75</f>
        <v>-10</v>
      </c>
      <c r="J75" s="15" t="s">
        <v>121</v>
      </c>
      <c r="K75" s="15">
        <f>VLOOKUP(B:B,'[4]SQL Results'!$B$1:$G$65536,6,0)</f>
        <v>5</v>
      </c>
      <c r="L75" s="15">
        <f t="shared" si="41"/>
        <v>5</v>
      </c>
      <c r="M75" s="15">
        <f t="shared" si="42"/>
        <v>-8</v>
      </c>
      <c r="N75" s="15">
        <v>65</v>
      </c>
      <c r="O75" s="21">
        <v>75</v>
      </c>
      <c r="P75" s="21">
        <f>VLOOKUP(B:B,'[2]SQL Results'!$B$1:$L$65536,11,0)</f>
        <v>46</v>
      </c>
      <c r="Q75" s="21">
        <f>P75-N75</f>
        <v>-19</v>
      </c>
      <c r="R75" s="21" t="s">
        <v>121</v>
      </c>
      <c r="S75" s="21">
        <f>VLOOKUP(B:B,'[4]SQL Results'!$B$1:$L$65536,11,0)</f>
        <v>41</v>
      </c>
      <c r="T75" s="21">
        <f>S75*0.8</f>
        <v>32.8</v>
      </c>
      <c r="U75" s="21">
        <f>Q75*0.6</f>
        <v>-11.4</v>
      </c>
      <c r="V75" s="21">
        <v>53</v>
      </c>
      <c r="W75" s="21">
        <v>61</v>
      </c>
      <c r="X75" s="21">
        <f>VLOOKUP(B:B,'[2]SQL Results'!$B$1:$V$65536,21,0)</f>
        <v>62</v>
      </c>
      <c r="Y75" s="21">
        <f>X75-V75</f>
        <v>9</v>
      </c>
      <c r="Z75" s="21" t="s">
        <v>21</v>
      </c>
      <c r="AA75" s="21">
        <f>VLOOKUP(B:B,'[4]SQL Results'!$B$1:$V$65536,21,0)</f>
        <v>57</v>
      </c>
      <c r="AB75" s="21">
        <f>AA75*1.5</f>
        <v>85.5</v>
      </c>
      <c r="AC75" s="21"/>
      <c r="AD75" s="21">
        <v>2</v>
      </c>
      <c r="AE75" s="21">
        <v>3</v>
      </c>
      <c r="AF75" s="21">
        <f>VLOOKUP(B:B,'[2]SQL Results'!$B$1:$Q$65536,16,0)</f>
        <v>3</v>
      </c>
      <c r="AG75" s="21">
        <f>AF75-AD75</f>
        <v>1</v>
      </c>
      <c r="AH75" s="21" t="s">
        <v>21</v>
      </c>
      <c r="AI75" s="21">
        <f>VLOOKUP(B:B,'[4]SQL Results'!$B$1:$Q$65536,16,0)</f>
        <v>2</v>
      </c>
      <c r="AJ75" s="21">
        <f t="shared" si="50"/>
        <v>4</v>
      </c>
      <c r="AK75" s="21"/>
      <c r="AL75" s="21">
        <v>1</v>
      </c>
      <c r="AM75" s="21">
        <v>2</v>
      </c>
      <c r="AN75" s="21">
        <f>VLOOKUP(B:B,[3]Sheet1!$B$1:$W$65536,22,0)</f>
        <v>4</v>
      </c>
      <c r="AO75" s="21">
        <f>AN75-AL75</f>
        <v>3</v>
      </c>
      <c r="AP75" s="21" t="s">
        <v>21</v>
      </c>
      <c r="AQ75" s="21">
        <f>VLOOKUP(B:B,[5]Sheet1!$B$1:$X$65536,23,0)</f>
        <v>564.5</v>
      </c>
      <c r="AR75" s="21">
        <f>AQ75*0.1</f>
        <v>56.45</v>
      </c>
      <c r="AS75" s="21"/>
      <c r="AT75" s="21">
        <v>3</v>
      </c>
      <c r="AU75" s="21">
        <v>5</v>
      </c>
      <c r="AV75" s="21">
        <f>VLOOKUP(B:B,[3]Sheet2!$B$1:$W$65536,22,0)</f>
        <v>3</v>
      </c>
      <c r="AW75" s="21">
        <f>AV75-AT75</f>
        <v>0</v>
      </c>
      <c r="AX75" s="21" t="s">
        <v>20</v>
      </c>
      <c r="AY75" s="21">
        <f>VLOOKUP(B:B,[5]Sheet2!$B$1:$X$65536,23,0)</f>
        <v>1067</v>
      </c>
      <c r="AZ75" s="21">
        <f>AY75*0.08</f>
        <v>85.36</v>
      </c>
      <c r="BA75" s="21"/>
      <c r="BB75" s="15">
        <v>168.3</v>
      </c>
      <c r="BC75" s="15">
        <v>252.45</v>
      </c>
      <c r="BD75" s="15">
        <f>VLOOKUP(B:B,'[2]SQL Results'!$B$1:$AO$65536,40,0)</f>
        <v>761.57</v>
      </c>
      <c r="BE75" s="15">
        <f>BD75-BC75</f>
        <v>509.12</v>
      </c>
      <c r="BF75" s="15" t="s">
        <v>21</v>
      </c>
      <c r="BG75" s="15">
        <f>VLOOKUP(B:B,'[4]SQL Results'!$B$1:$AO$65536,40,0)</f>
        <v>732.3</v>
      </c>
      <c r="BH75" s="15">
        <f>BG75*0.08</f>
        <v>58.584</v>
      </c>
      <c r="BI75" s="15"/>
      <c r="BJ75" s="15">
        <v>84.5</v>
      </c>
      <c r="BK75" s="15">
        <v>169</v>
      </c>
      <c r="BL75" s="15">
        <v>0</v>
      </c>
      <c r="BM75" s="15">
        <f>BL75-BJ75</f>
        <v>-84.5</v>
      </c>
      <c r="BN75" s="15" t="s">
        <v>121</v>
      </c>
      <c r="BO75" s="15">
        <v>0</v>
      </c>
      <c r="BP75" s="15">
        <f t="shared" si="43"/>
        <v>0</v>
      </c>
      <c r="BQ75" s="15">
        <f t="shared" si="44"/>
        <v>-1.69</v>
      </c>
      <c r="BR75" s="15">
        <v>583.45</v>
      </c>
      <c r="BS75" s="17">
        <v>729</v>
      </c>
      <c r="BT75" s="15">
        <f>VLOOKUP(B:B,'[2]SQL Results'!$B$1:$AJ$65536,35,0)</f>
        <v>935.28</v>
      </c>
      <c r="BU75" s="15">
        <f t="shared" si="45"/>
        <v>351.83</v>
      </c>
      <c r="BV75" s="15" t="s">
        <v>21</v>
      </c>
      <c r="BW75" s="15">
        <f>VLOOKUP(B:B,'[4]SQL Results'!$B$1:$AJ$65536,35,0)</f>
        <v>935.28</v>
      </c>
      <c r="BX75" s="15">
        <f>BW75*0.09</f>
        <v>84.1752</v>
      </c>
      <c r="BY75" s="17"/>
      <c r="BZ75" s="22">
        <v>1235</v>
      </c>
      <c r="CA75" s="22">
        <v>1543.75</v>
      </c>
      <c r="CB75" s="15">
        <f>VLOOKUP(B:B,'[2]SQL Results'!$B$1:$AT$65536,45,0)</f>
        <v>1853</v>
      </c>
      <c r="CC75" s="15">
        <f>CB75-BZ75</f>
        <v>618</v>
      </c>
      <c r="CD75" s="52" t="s">
        <v>21</v>
      </c>
      <c r="CE75" s="15">
        <f>VLOOKUP(B:B,'[4]SQL Results'!$B$1:$AT$65536,45,0)</f>
        <v>1369</v>
      </c>
      <c r="CF75" s="52">
        <f>CE75*0.09</f>
        <v>123.21</v>
      </c>
      <c r="CG75" s="52"/>
      <c r="CH75" s="72">
        <f t="shared" si="48"/>
        <v>535.0792</v>
      </c>
      <c r="CI75" s="72">
        <f t="shared" si="49"/>
        <v>-21.09</v>
      </c>
    </row>
    <row r="76" spans="1:87">
      <c r="A76" s="14">
        <v>70</v>
      </c>
      <c r="B76" s="14">
        <v>748</v>
      </c>
      <c r="C76" s="14" t="s">
        <v>202</v>
      </c>
      <c r="D76" s="14" t="s">
        <v>141</v>
      </c>
      <c r="E76" s="14" t="s">
        <v>195</v>
      </c>
      <c r="F76" s="15">
        <v>6</v>
      </c>
      <c r="G76" s="15">
        <v>9</v>
      </c>
      <c r="H76" s="15">
        <f>VLOOKUP(B:B,'[2]SQL Results'!$B$1:$G$65536,6,0)</f>
        <v>11</v>
      </c>
      <c r="I76" s="15">
        <f>H76-F76</f>
        <v>5</v>
      </c>
      <c r="J76" s="15" t="s">
        <v>21</v>
      </c>
      <c r="K76" s="15">
        <f>VLOOKUP(B:B,'[4]SQL Results'!$B$1:$G$65536,6,0)</f>
        <v>10</v>
      </c>
      <c r="L76" s="15">
        <f>K76*3.5</f>
        <v>35</v>
      </c>
      <c r="M76" s="15"/>
      <c r="N76" s="15">
        <v>21</v>
      </c>
      <c r="O76" s="21">
        <v>24</v>
      </c>
      <c r="P76" s="21">
        <f>VLOOKUP(B:B,'[2]SQL Results'!$B$1:$L$65536,11,0)</f>
        <v>19</v>
      </c>
      <c r="Q76" s="21">
        <f>P76-N76</f>
        <v>-2</v>
      </c>
      <c r="R76" s="21" t="s">
        <v>121</v>
      </c>
      <c r="S76" s="21">
        <f>VLOOKUP(B:B,'[4]SQL Results'!$B$1:$L$65536,11,0)</f>
        <v>16</v>
      </c>
      <c r="T76" s="21">
        <f>S76*0.8</f>
        <v>12.8</v>
      </c>
      <c r="U76" s="21">
        <f>Q76*0.6</f>
        <v>-1.2</v>
      </c>
      <c r="V76" s="21">
        <v>14</v>
      </c>
      <c r="W76" s="21">
        <v>13</v>
      </c>
      <c r="X76" s="21">
        <f>VLOOKUP(B:B,'[2]SQL Results'!$B$1:$V$65536,21,0)</f>
        <v>16</v>
      </c>
      <c r="Y76" s="21">
        <f>X76-V76</f>
        <v>2</v>
      </c>
      <c r="Z76" s="21" t="s">
        <v>21</v>
      </c>
      <c r="AA76" s="21">
        <f>VLOOKUP(B:B,'[4]SQL Results'!$B$1:$V$65536,21,0)</f>
        <v>18</v>
      </c>
      <c r="AB76" s="21">
        <f>AA76*1.5</f>
        <v>27</v>
      </c>
      <c r="AC76" s="21"/>
      <c r="AD76" s="21">
        <v>2</v>
      </c>
      <c r="AE76" s="21">
        <v>3</v>
      </c>
      <c r="AF76" s="21">
        <f>VLOOKUP(B:B,'[2]SQL Results'!$B$1:$Q$65536,16,0)</f>
        <v>3</v>
      </c>
      <c r="AG76" s="21">
        <f>AF76-AD76</f>
        <v>1</v>
      </c>
      <c r="AH76" s="21" t="s">
        <v>21</v>
      </c>
      <c r="AI76" s="21">
        <f>VLOOKUP(B:B,'[4]SQL Results'!$B$1:$Q$65536,16,0)</f>
        <v>3</v>
      </c>
      <c r="AJ76" s="21">
        <f t="shared" si="50"/>
        <v>6</v>
      </c>
      <c r="AK76" s="21"/>
      <c r="AL76" s="21">
        <v>1</v>
      </c>
      <c r="AM76" s="21">
        <v>2</v>
      </c>
      <c r="AN76" s="21">
        <v>0</v>
      </c>
      <c r="AO76" s="21">
        <f>AN76-AL76</f>
        <v>-1</v>
      </c>
      <c r="AP76" s="21" t="s">
        <v>121</v>
      </c>
      <c r="AQ76" s="21">
        <v>0</v>
      </c>
      <c r="AR76" s="21">
        <f>AQ76*0.05</f>
        <v>0</v>
      </c>
      <c r="AS76" s="21">
        <f>AO76*3</f>
        <v>-3</v>
      </c>
      <c r="AT76" s="21">
        <v>7</v>
      </c>
      <c r="AU76" s="21">
        <v>11</v>
      </c>
      <c r="AV76" s="21">
        <f>VLOOKUP(B:B,[3]Sheet2!$B$1:$W$65536,22,0)</f>
        <v>4</v>
      </c>
      <c r="AW76" s="21">
        <f>AV76-AT76</f>
        <v>-3</v>
      </c>
      <c r="AX76" s="21" t="s">
        <v>121</v>
      </c>
      <c r="AY76" s="21">
        <f>VLOOKUP(B:B,[5]Sheet2!$B$1:$X$65536,23,0)</f>
        <v>1940</v>
      </c>
      <c r="AZ76" s="21">
        <f>AY76*0.05</f>
        <v>97</v>
      </c>
      <c r="BA76" s="21">
        <f>AW76*8</f>
        <v>-24</v>
      </c>
      <c r="BB76" s="15">
        <v>264</v>
      </c>
      <c r="BC76" s="15">
        <v>396</v>
      </c>
      <c r="BD76" s="15">
        <f>VLOOKUP(B:B,'[2]SQL Results'!$B$1:$AO$65536,40,0)</f>
        <v>198</v>
      </c>
      <c r="BE76" s="15">
        <f>BD76-BB76</f>
        <v>-66</v>
      </c>
      <c r="BF76" s="15" t="s">
        <v>121</v>
      </c>
      <c r="BG76" s="15">
        <v>0</v>
      </c>
      <c r="BH76" s="15">
        <f>BG76*0.05</f>
        <v>0</v>
      </c>
      <c r="BI76" s="15">
        <f>BE76*0.04</f>
        <v>-2.64</v>
      </c>
      <c r="BJ76" s="15">
        <v>169</v>
      </c>
      <c r="BK76" s="15">
        <v>253.5</v>
      </c>
      <c r="BL76" s="15">
        <v>0</v>
      </c>
      <c r="BM76" s="15">
        <f>BL76-BJ76</f>
        <v>-169</v>
      </c>
      <c r="BN76" s="15" t="s">
        <v>121</v>
      </c>
      <c r="BO76" s="15">
        <v>0</v>
      </c>
      <c r="BP76" s="15">
        <f t="shared" si="43"/>
        <v>0</v>
      </c>
      <c r="BQ76" s="15">
        <f t="shared" si="44"/>
        <v>-3.38</v>
      </c>
      <c r="BR76" s="15">
        <v>983.54</v>
      </c>
      <c r="BS76" s="17">
        <v>1229</v>
      </c>
      <c r="BT76" s="15">
        <f>VLOOKUP(B:B,'[2]SQL Results'!$B$1:$AJ$65536,35,0)</f>
        <v>397.29</v>
      </c>
      <c r="BU76" s="15">
        <f t="shared" si="45"/>
        <v>-586.25</v>
      </c>
      <c r="BV76" s="15" t="s">
        <v>121</v>
      </c>
      <c r="BW76" s="15">
        <f>VLOOKUP(B:B,'[4]SQL Results'!$B$1:$AJ$65536,35,0)</f>
        <v>464.29</v>
      </c>
      <c r="BX76" s="15">
        <f>BW76*0.05</f>
        <v>23.2145</v>
      </c>
      <c r="BY76" s="15">
        <f>BU76*0.02</f>
        <v>-11.725</v>
      </c>
      <c r="BZ76" s="22">
        <v>752</v>
      </c>
      <c r="CA76" s="22">
        <v>1052.8</v>
      </c>
      <c r="CB76" s="15">
        <f>VLOOKUP(B:B,'[2]SQL Results'!$B$1:$AT$65536,45,0)</f>
        <v>396.93</v>
      </c>
      <c r="CC76" s="15">
        <f>CB76-BZ76</f>
        <v>-355.07</v>
      </c>
      <c r="CD76" s="52" t="s">
        <v>121</v>
      </c>
      <c r="CE76" s="15">
        <f>VLOOKUP(B:B,'[4]SQL Results'!$B$1:$AT$65536,45,0)</f>
        <v>716.93</v>
      </c>
      <c r="CF76" s="52">
        <f>CE76*0.05</f>
        <v>35.8465</v>
      </c>
      <c r="CG76" s="52">
        <f>CC76*0.02</f>
        <v>-7.1014</v>
      </c>
      <c r="CH76" s="72">
        <f t="shared" si="48"/>
        <v>236.861</v>
      </c>
      <c r="CI76" s="72">
        <f t="shared" si="49"/>
        <v>-53.0464</v>
      </c>
    </row>
    <row r="77" spans="1:87">
      <c r="A77" s="14">
        <v>71</v>
      </c>
      <c r="B77" s="14">
        <v>371</v>
      </c>
      <c r="C77" s="14" t="s">
        <v>203</v>
      </c>
      <c r="D77" s="14" t="s">
        <v>167</v>
      </c>
      <c r="E77" s="14" t="s">
        <v>195</v>
      </c>
      <c r="F77" s="15">
        <v>6</v>
      </c>
      <c r="G77" s="15">
        <v>9</v>
      </c>
      <c r="H77" s="15">
        <f>VLOOKUP(B:B,'[2]SQL Results'!$B$1:$G$65536,6,0)</f>
        <v>2</v>
      </c>
      <c r="I77" s="15">
        <f>H77-F77</f>
        <v>-4</v>
      </c>
      <c r="J77" s="15" t="s">
        <v>121</v>
      </c>
      <c r="K77" s="15">
        <f>VLOOKUP(B:B,'[4]SQL Results'!$B$1:$G$65536,6,0)</f>
        <v>1</v>
      </c>
      <c r="L77" s="15">
        <f>K77*1</f>
        <v>1</v>
      </c>
      <c r="M77" s="15">
        <f>I77*0.8</f>
        <v>-3.2</v>
      </c>
      <c r="N77" s="15">
        <v>11</v>
      </c>
      <c r="O77" s="21">
        <v>12</v>
      </c>
      <c r="P77" s="21">
        <f>VLOOKUP(B:B,'[2]SQL Results'!$B$1:$L$65536,11,0)</f>
        <v>18</v>
      </c>
      <c r="Q77" s="21">
        <f>P77-N77</f>
        <v>7</v>
      </c>
      <c r="R77" s="21" t="s">
        <v>21</v>
      </c>
      <c r="S77" s="21">
        <f>VLOOKUP(B:B,'[4]SQL Results'!$B$1:$L$65536,11,0)</f>
        <v>15</v>
      </c>
      <c r="T77" s="21">
        <f>S77*2</f>
        <v>30</v>
      </c>
      <c r="U77" s="21"/>
      <c r="V77" s="21">
        <v>24</v>
      </c>
      <c r="W77" s="21">
        <v>26</v>
      </c>
      <c r="X77" s="21">
        <f>VLOOKUP(B:B,'[2]SQL Results'!$B$1:$V$65536,21,0)</f>
        <v>37</v>
      </c>
      <c r="Y77" s="21">
        <f>X77-V77</f>
        <v>13</v>
      </c>
      <c r="Z77" s="21" t="s">
        <v>21</v>
      </c>
      <c r="AA77" s="21">
        <f>VLOOKUP(B:B,'[4]SQL Results'!$B$1:$V$65536,21,0)</f>
        <v>31</v>
      </c>
      <c r="AB77" s="21">
        <f>AA77*1.5</f>
        <v>46.5</v>
      </c>
      <c r="AC77" s="21"/>
      <c r="AD77" s="21">
        <v>1</v>
      </c>
      <c r="AE77" s="21">
        <v>1</v>
      </c>
      <c r="AF77" s="21">
        <f>VLOOKUP(B:B,'[2]SQL Results'!$B$1:$Q$65536,16,0)</f>
        <v>4</v>
      </c>
      <c r="AG77" s="21">
        <f>AF77-AD77</f>
        <v>3</v>
      </c>
      <c r="AH77" s="21" t="s">
        <v>21</v>
      </c>
      <c r="AI77" s="21">
        <f>VLOOKUP(B:B,'[4]SQL Results'!$B$1:$Q$65536,16,0)</f>
        <v>4</v>
      </c>
      <c r="AJ77" s="21">
        <f t="shared" si="50"/>
        <v>8</v>
      </c>
      <c r="AK77" s="21"/>
      <c r="AL77" s="21">
        <v>1</v>
      </c>
      <c r="AM77" s="21">
        <v>2</v>
      </c>
      <c r="AN77" s="21">
        <v>0</v>
      </c>
      <c r="AO77" s="21">
        <f>AN77-AL77</f>
        <v>-1</v>
      </c>
      <c r="AP77" s="21" t="s">
        <v>121</v>
      </c>
      <c r="AQ77" s="21">
        <v>0</v>
      </c>
      <c r="AR77" s="21">
        <f>AQ77*0.05</f>
        <v>0</v>
      </c>
      <c r="AS77" s="21">
        <f>AO77*3</f>
        <v>-3</v>
      </c>
      <c r="AT77" s="21">
        <v>4</v>
      </c>
      <c r="AU77" s="21">
        <v>6</v>
      </c>
      <c r="AV77" s="21">
        <v>0</v>
      </c>
      <c r="AW77" s="21">
        <f>AV77-AT77</f>
        <v>-4</v>
      </c>
      <c r="AX77" s="21" t="s">
        <v>121</v>
      </c>
      <c r="AY77" s="21">
        <v>0</v>
      </c>
      <c r="AZ77" s="21">
        <f>AY77*0.05</f>
        <v>0</v>
      </c>
      <c r="BA77" s="21">
        <f>AW77*8</f>
        <v>-32</v>
      </c>
      <c r="BB77" s="15">
        <v>100</v>
      </c>
      <c r="BC77" s="15">
        <v>150</v>
      </c>
      <c r="BD77" s="15">
        <v>0</v>
      </c>
      <c r="BE77" s="15">
        <f>BD77-BB77</f>
        <v>-100</v>
      </c>
      <c r="BF77" s="15" t="s">
        <v>121</v>
      </c>
      <c r="BG77" s="15">
        <v>0</v>
      </c>
      <c r="BH77" s="15">
        <f>BG77*0.05</f>
        <v>0</v>
      </c>
      <c r="BI77" s="15">
        <f>BE77*0.04</f>
        <v>-4</v>
      </c>
      <c r="BJ77" s="15">
        <v>84.5</v>
      </c>
      <c r="BK77" s="15">
        <v>169</v>
      </c>
      <c r="BL77" s="15">
        <v>0</v>
      </c>
      <c r="BM77" s="15">
        <f>BL77-BJ77</f>
        <v>-84.5</v>
      </c>
      <c r="BN77" s="15" t="s">
        <v>121</v>
      </c>
      <c r="BO77" s="15">
        <v>0</v>
      </c>
      <c r="BP77" s="15">
        <f t="shared" si="43"/>
        <v>0</v>
      </c>
      <c r="BQ77" s="15">
        <f t="shared" si="44"/>
        <v>-1.69</v>
      </c>
      <c r="BR77" s="15">
        <v>488.5</v>
      </c>
      <c r="BS77" s="15">
        <v>684</v>
      </c>
      <c r="BT77" s="15">
        <f>VLOOKUP(B:B,'[2]SQL Results'!$B$1:$AJ$65536,35,0)</f>
        <v>644.09</v>
      </c>
      <c r="BU77" s="15">
        <f t="shared" si="45"/>
        <v>155.59</v>
      </c>
      <c r="BV77" s="49" t="s">
        <v>20</v>
      </c>
      <c r="BW77" s="15">
        <f>VLOOKUP(B:B,'[4]SQL Results'!$B$1:$AJ$65536,35,0)</f>
        <v>566.59</v>
      </c>
      <c r="BX77" s="49">
        <f>BW77*0.07</f>
        <v>39.6613</v>
      </c>
      <c r="BY77" s="15"/>
      <c r="BZ77" s="22">
        <v>1235</v>
      </c>
      <c r="CA77" s="22">
        <v>1543.75</v>
      </c>
      <c r="CB77" s="15">
        <f>VLOOKUP(B:B,'[2]SQL Results'!$B$1:$AT$65536,45,0)</f>
        <v>545.88</v>
      </c>
      <c r="CC77" s="15">
        <f>CB77-BZ77</f>
        <v>-689.12</v>
      </c>
      <c r="CD77" s="52" t="s">
        <v>121</v>
      </c>
      <c r="CE77" s="15">
        <f>VLOOKUP(B:B,'[4]SQL Results'!$B$1:$AT$65536,45,0)</f>
        <v>545.88</v>
      </c>
      <c r="CF77" s="52">
        <f>CE77*0.05</f>
        <v>27.294</v>
      </c>
      <c r="CG77" s="52">
        <f>CC77*0.02</f>
        <v>-13.7824</v>
      </c>
      <c r="CH77" s="72">
        <f t="shared" si="48"/>
        <v>152.4553</v>
      </c>
      <c r="CI77" s="72">
        <f t="shared" si="49"/>
        <v>-57.6724</v>
      </c>
    </row>
    <row r="78" spans="1:87">
      <c r="A78" s="14">
        <v>72</v>
      </c>
      <c r="B78" s="14">
        <v>539</v>
      </c>
      <c r="C78" s="14" t="s">
        <v>204</v>
      </c>
      <c r="D78" s="14" t="s">
        <v>167</v>
      </c>
      <c r="E78" s="14" t="s">
        <v>195</v>
      </c>
      <c r="F78" s="15">
        <v>6</v>
      </c>
      <c r="G78" s="15">
        <v>9</v>
      </c>
      <c r="H78" s="15">
        <f>VLOOKUP(B:B,'[2]SQL Results'!$B$1:$G$65536,6,0)</f>
        <v>14</v>
      </c>
      <c r="I78" s="15">
        <f>H78-F78</f>
        <v>8</v>
      </c>
      <c r="J78" s="15" t="s">
        <v>21</v>
      </c>
      <c r="K78" s="15">
        <f>VLOOKUP(B:B,'[4]SQL Results'!$B$1:$G$65536,6,0)</f>
        <v>14</v>
      </c>
      <c r="L78" s="15">
        <f>K78*3.5</f>
        <v>49</v>
      </c>
      <c r="M78" s="15"/>
      <c r="N78" s="15">
        <v>10</v>
      </c>
      <c r="O78" s="21">
        <v>10</v>
      </c>
      <c r="P78" s="21">
        <f>VLOOKUP(B:B,'[2]SQL Results'!$B$1:$L$65536,11,0)</f>
        <v>10</v>
      </c>
      <c r="Q78" s="21">
        <f>P78-N78</f>
        <v>0</v>
      </c>
      <c r="R78" s="21" t="s">
        <v>21</v>
      </c>
      <c r="S78" s="21">
        <f>VLOOKUP(B:B,'[4]SQL Results'!$B$1:$L$65536,11,0)</f>
        <v>10</v>
      </c>
      <c r="T78" s="21">
        <f>S78*2</f>
        <v>20</v>
      </c>
      <c r="U78" s="21"/>
      <c r="V78" s="21">
        <v>18</v>
      </c>
      <c r="W78" s="21">
        <v>18</v>
      </c>
      <c r="X78" s="21">
        <f>VLOOKUP(B:B,'[2]SQL Results'!$B$1:$V$65536,21,0)</f>
        <v>15</v>
      </c>
      <c r="Y78" s="21">
        <f>X78-V78</f>
        <v>-3</v>
      </c>
      <c r="Z78" s="21" t="s">
        <v>121</v>
      </c>
      <c r="AA78" s="21">
        <f>VLOOKUP(B:B,'[4]SQL Results'!$B$1:$V$65536,21,0)</f>
        <v>15</v>
      </c>
      <c r="AB78" s="21">
        <f>AA78*0.8</f>
        <v>12</v>
      </c>
      <c r="AC78" s="21">
        <f>Y78*0.4</f>
        <v>-1.2</v>
      </c>
      <c r="AD78" s="21">
        <v>1</v>
      </c>
      <c r="AE78" s="21">
        <v>1</v>
      </c>
      <c r="AF78" s="21">
        <f>VLOOKUP(B:B,'[2]SQL Results'!$B$1:$Q$65536,16,0)</f>
        <v>1</v>
      </c>
      <c r="AG78" s="21">
        <f>AF78-AD78</f>
        <v>0</v>
      </c>
      <c r="AH78" s="21" t="s">
        <v>21</v>
      </c>
      <c r="AI78" s="21">
        <v>0</v>
      </c>
      <c r="AJ78" s="21">
        <f t="shared" si="50"/>
        <v>0</v>
      </c>
      <c r="AK78" s="21"/>
      <c r="AL78" s="21">
        <v>1</v>
      </c>
      <c r="AM78" s="21">
        <v>2</v>
      </c>
      <c r="AN78" s="21">
        <f>VLOOKUP(B:B,[3]Sheet1!$B$1:$W$65536,22,0)</f>
        <v>5</v>
      </c>
      <c r="AO78" s="21">
        <f>AN78-AL78</f>
        <v>4</v>
      </c>
      <c r="AP78" s="21" t="s">
        <v>21</v>
      </c>
      <c r="AQ78" s="21">
        <f>VLOOKUP(B:B,[5]Sheet1!$B$1:$X$65536,23,0)</f>
        <v>396.02</v>
      </c>
      <c r="AR78" s="21">
        <f>AQ78*0.1</f>
        <v>39.602</v>
      </c>
      <c r="AS78" s="21"/>
      <c r="AT78" s="21">
        <v>4</v>
      </c>
      <c r="AU78" s="21">
        <v>6</v>
      </c>
      <c r="AV78" s="21">
        <f>VLOOKUP(B:B,[3]Sheet2!$B$1:$W$65536,22,0)</f>
        <v>6</v>
      </c>
      <c r="AW78" s="21">
        <f>AV78-AT78</f>
        <v>2</v>
      </c>
      <c r="AX78" s="21" t="s">
        <v>21</v>
      </c>
      <c r="AY78" s="21">
        <f>VLOOKUP(B:B,[5]Sheet2!$B$1:$X$65536,23,0)</f>
        <v>1025.8</v>
      </c>
      <c r="AZ78" s="21">
        <f>AY78*0.1</f>
        <v>102.58</v>
      </c>
      <c r="BA78" s="21"/>
      <c r="BB78" s="15">
        <v>264</v>
      </c>
      <c r="BC78" s="15">
        <v>396</v>
      </c>
      <c r="BD78" s="15">
        <v>0</v>
      </c>
      <c r="BE78" s="15">
        <f>BD78-BB78</f>
        <v>-264</v>
      </c>
      <c r="BF78" s="15" t="s">
        <v>121</v>
      </c>
      <c r="BG78" s="15">
        <v>0</v>
      </c>
      <c r="BH78" s="15">
        <f>BG78*0.05</f>
        <v>0</v>
      </c>
      <c r="BI78" s="15">
        <f>BE78*0.04</f>
        <v>-10.56</v>
      </c>
      <c r="BJ78" s="15">
        <v>84.5</v>
      </c>
      <c r="BK78" s="15">
        <v>169</v>
      </c>
      <c r="BL78" s="15">
        <v>0</v>
      </c>
      <c r="BM78" s="15">
        <f>BL78-BJ78</f>
        <v>-84.5</v>
      </c>
      <c r="BN78" s="15" t="s">
        <v>121</v>
      </c>
      <c r="BO78" s="15">
        <v>0</v>
      </c>
      <c r="BP78" s="15">
        <f t="shared" si="43"/>
        <v>0</v>
      </c>
      <c r="BQ78" s="15">
        <f t="shared" si="44"/>
        <v>-1.69</v>
      </c>
      <c r="BR78" s="15">
        <v>554</v>
      </c>
      <c r="BS78" s="17">
        <v>693</v>
      </c>
      <c r="BT78" s="15">
        <f>VLOOKUP(B:B,'[2]SQL Results'!$B$1:$AJ$65536,35,0)</f>
        <v>357.5</v>
      </c>
      <c r="BU78" s="15">
        <f t="shared" si="45"/>
        <v>-196.5</v>
      </c>
      <c r="BV78" s="15" t="s">
        <v>121</v>
      </c>
      <c r="BW78" s="15">
        <f>VLOOKUP(B:B,'[4]SQL Results'!$B$1:$AJ$65536,35,0)</f>
        <v>290.5</v>
      </c>
      <c r="BX78" s="15">
        <f>BW78*0.05</f>
        <v>14.525</v>
      </c>
      <c r="BY78" s="15">
        <f>BU78*0.02</f>
        <v>-3.93</v>
      </c>
      <c r="BZ78" s="22">
        <v>849.72</v>
      </c>
      <c r="CA78" s="22">
        <v>1189.61</v>
      </c>
      <c r="CB78" s="15">
        <f>VLOOKUP(B:B,'[2]SQL Results'!$B$1:$AT$65536,45,0)</f>
        <v>1921.5</v>
      </c>
      <c r="CC78" s="15">
        <f>CB78-BZ78</f>
        <v>1071.78</v>
      </c>
      <c r="CD78" s="52" t="s">
        <v>21</v>
      </c>
      <c r="CE78" s="15">
        <f>VLOOKUP(B:B,'[4]SQL Results'!$B$1:$AT$65536,45,0)</f>
        <v>1761.5</v>
      </c>
      <c r="CF78" s="52">
        <f>CE78*0.09</f>
        <v>158.535</v>
      </c>
      <c r="CG78" s="52"/>
      <c r="CH78" s="72">
        <f t="shared" si="48"/>
        <v>396.242</v>
      </c>
      <c r="CI78" s="72">
        <f t="shared" si="49"/>
        <v>-17.38</v>
      </c>
    </row>
    <row r="79" spans="1:87">
      <c r="A79" s="14">
        <v>73</v>
      </c>
      <c r="B79" s="14">
        <v>720</v>
      </c>
      <c r="C79" s="14" t="s">
        <v>205</v>
      </c>
      <c r="D79" s="14" t="s">
        <v>141</v>
      </c>
      <c r="E79" s="14" t="s">
        <v>195</v>
      </c>
      <c r="F79" s="15">
        <v>6</v>
      </c>
      <c r="G79" s="15">
        <v>9</v>
      </c>
      <c r="H79" s="15">
        <f>VLOOKUP(B:B,'[2]SQL Results'!$B$1:$G$65536,6,0)</f>
        <v>6</v>
      </c>
      <c r="I79" s="15">
        <f>H79-F79</f>
        <v>0</v>
      </c>
      <c r="J79" s="15" t="s">
        <v>20</v>
      </c>
      <c r="K79" s="15">
        <f>VLOOKUP(B:B,'[4]SQL Results'!$B$1:$G$65536,6,0)</f>
        <v>6</v>
      </c>
      <c r="L79" s="15">
        <f>K79*2.5</f>
        <v>15</v>
      </c>
      <c r="M79" s="15"/>
      <c r="N79" s="15">
        <v>20</v>
      </c>
      <c r="O79" s="21">
        <v>23</v>
      </c>
      <c r="P79" s="21">
        <f>VLOOKUP(B:B,'[2]SQL Results'!$B$1:$L$65536,11,0)</f>
        <v>30</v>
      </c>
      <c r="Q79" s="21">
        <f>P79-N79</f>
        <v>10</v>
      </c>
      <c r="R79" s="21" t="s">
        <v>21</v>
      </c>
      <c r="S79" s="21">
        <f>VLOOKUP(B:B,'[4]SQL Results'!$B$1:$L$65536,11,0)</f>
        <v>26</v>
      </c>
      <c r="T79" s="21">
        <f>S79*2</f>
        <v>52</v>
      </c>
      <c r="U79" s="21"/>
      <c r="V79" s="21">
        <v>8</v>
      </c>
      <c r="W79" s="21">
        <v>5</v>
      </c>
      <c r="X79" s="21">
        <f>VLOOKUP(B:B,'[2]SQL Results'!$B$1:$V$65536,21,0)</f>
        <v>18</v>
      </c>
      <c r="Y79" s="21">
        <f>X79-V79</f>
        <v>10</v>
      </c>
      <c r="Z79" s="21" t="s">
        <v>21</v>
      </c>
      <c r="AA79" s="21">
        <f>VLOOKUP(B:B,'[4]SQL Results'!$B$1:$V$65536,21,0)</f>
        <v>20</v>
      </c>
      <c r="AB79" s="21">
        <f>AA79*1.5</f>
        <v>30</v>
      </c>
      <c r="AC79" s="21"/>
      <c r="AD79" s="21">
        <v>1</v>
      </c>
      <c r="AE79" s="21">
        <v>1</v>
      </c>
      <c r="AF79" s="21">
        <f>VLOOKUP(B:B,'[2]SQL Results'!$B$1:$Q$65536,16,0)</f>
        <v>1</v>
      </c>
      <c r="AG79" s="21">
        <f>AF79-AD79</f>
        <v>0</v>
      </c>
      <c r="AH79" s="21" t="s">
        <v>21</v>
      </c>
      <c r="AI79" s="21">
        <f>VLOOKUP(B:B,'[4]SQL Results'!$B$1:$Q$65536,16,0)</f>
        <v>1</v>
      </c>
      <c r="AJ79" s="21">
        <f t="shared" si="50"/>
        <v>2</v>
      </c>
      <c r="AK79" s="21"/>
      <c r="AL79" s="21">
        <v>1</v>
      </c>
      <c r="AM79" s="21">
        <v>2</v>
      </c>
      <c r="AN79" s="21">
        <v>0</v>
      </c>
      <c r="AO79" s="21">
        <f>AN79-AL79</f>
        <v>-1</v>
      </c>
      <c r="AP79" s="21" t="s">
        <v>121</v>
      </c>
      <c r="AQ79" s="21">
        <v>0</v>
      </c>
      <c r="AR79" s="21">
        <f>AQ79*0.05</f>
        <v>0</v>
      </c>
      <c r="AS79" s="21">
        <f>AO79*3</f>
        <v>-3</v>
      </c>
      <c r="AT79" s="21">
        <v>1</v>
      </c>
      <c r="AU79" s="21">
        <v>3</v>
      </c>
      <c r="AV79" s="21">
        <v>0</v>
      </c>
      <c r="AW79" s="21">
        <f>AV79-AT79</f>
        <v>-1</v>
      </c>
      <c r="AX79" s="21" t="s">
        <v>121</v>
      </c>
      <c r="AY79" s="21">
        <v>0</v>
      </c>
      <c r="AZ79" s="21">
        <f>AY79*0.05</f>
        <v>0</v>
      </c>
      <c r="BA79" s="21">
        <f>AW79*8</f>
        <v>-8</v>
      </c>
      <c r="BB79" s="15">
        <v>284</v>
      </c>
      <c r="BC79" s="15">
        <v>426</v>
      </c>
      <c r="BD79" s="15">
        <f>VLOOKUP(B:B,'[2]SQL Results'!$B$1:$AO$65536,40,0)</f>
        <v>940.98</v>
      </c>
      <c r="BE79" s="15">
        <f>BD79-BC79</f>
        <v>514.98</v>
      </c>
      <c r="BF79" s="15" t="s">
        <v>21</v>
      </c>
      <c r="BG79" s="15">
        <f>VLOOKUP(B:B,'[4]SQL Results'!$B$1:$AO$65536,40,0)</f>
        <v>758.34</v>
      </c>
      <c r="BH79" s="15">
        <f>BG79*0.08</f>
        <v>60.6672</v>
      </c>
      <c r="BI79" s="15"/>
      <c r="BJ79" s="15">
        <v>84.5</v>
      </c>
      <c r="BK79" s="15">
        <v>169</v>
      </c>
      <c r="BL79" s="15">
        <f>VLOOKUP(B:B,'[2]SQL Results'!$B$1:$AE$65536,30,0)</f>
        <v>540.01</v>
      </c>
      <c r="BM79" s="15">
        <f>BL79-BJ79</f>
        <v>455.51</v>
      </c>
      <c r="BN79" s="15" t="s">
        <v>21</v>
      </c>
      <c r="BO79" s="15">
        <f>VLOOKUP(B:B,'[4]SQL Results'!$B$1:$AE$65536,30,0)</f>
        <v>540.01</v>
      </c>
      <c r="BP79" s="15">
        <f>BO79*0.09</f>
        <v>48.6009</v>
      </c>
      <c r="BQ79" s="15"/>
      <c r="BR79" s="15">
        <v>511.78</v>
      </c>
      <c r="BS79" s="17">
        <v>640</v>
      </c>
      <c r="BT79" s="15">
        <f>VLOOKUP(B:B,'[2]SQL Results'!$B$1:$AJ$65536,35,0)</f>
        <v>603.01</v>
      </c>
      <c r="BU79" s="15">
        <f t="shared" si="45"/>
        <v>91.23</v>
      </c>
      <c r="BV79" s="49" t="s">
        <v>20</v>
      </c>
      <c r="BW79" s="15">
        <f>VLOOKUP(B:B,'[4]SQL Results'!$B$1:$AJ$65536,35,0)</f>
        <v>531.01</v>
      </c>
      <c r="BX79" s="17"/>
      <c r="BY79" s="17"/>
      <c r="BZ79" s="22">
        <v>1833</v>
      </c>
      <c r="CA79" s="22">
        <v>2291.25</v>
      </c>
      <c r="CB79" s="15">
        <f>VLOOKUP(B:B,'[2]SQL Results'!$B$1:$AT$65536,45,0)</f>
        <v>1636.03</v>
      </c>
      <c r="CC79" s="15">
        <f>CB79-BZ79</f>
        <v>-196.97</v>
      </c>
      <c r="CD79" s="52" t="s">
        <v>121</v>
      </c>
      <c r="CE79" s="15">
        <f>VLOOKUP(B:B,'[4]SQL Results'!$B$1:$AT$65536,45,0)</f>
        <v>1887.03</v>
      </c>
      <c r="CF79" s="52">
        <f>CE79*0.05</f>
        <v>94.3515</v>
      </c>
      <c r="CG79" s="52">
        <f>CC79*0.02</f>
        <v>-3.9394</v>
      </c>
      <c r="CH79" s="72">
        <f t="shared" si="48"/>
        <v>302.6196</v>
      </c>
      <c r="CI79" s="72">
        <f t="shared" si="49"/>
        <v>-14.9394</v>
      </c>
    </row>
    <row r="80" spans="1:87">
      <c r="A80" s="14">
        <v>74</v>
      </c>
      <c r="B80" s="14">
        <v>594</v>
      </c>
      <c r="C80" s="14" t="s">
        <v>206</v>
      </c>
      <c r="D80" s="14" t="s">
        <v>141</v>
      </c>
      <c r="E80" s="14" t="s">
        <v>195</v>
      </c>
      <c r="F80" s="15">
        <v>6</v>
      </c>
      <c r="G80" s="15">
        <v>9</v>
      </c>
      <c r="H80" s="15">
        <f>VLOOKUP(B:B,'[2]SQL Results'!$B$1:$G$65536,6,0)</f>
        <v>7</v>
      </c>
      <c r="I80" s="15">
        <f>H80-F80</f>
        <v>1</v>
      </c>
      <c r="J80" s="15" t="s">
        <v>20</v>
      </c>
      <c r="K80" s="15">
        <f>VLOOKUP(B:B,'[4]SQL Results'!$B$1:$G$65536,6,0)</f>
        <v>7</v>
      </c>
      <c r="L80" s="15">
        <f>K80*2.5</f>
        <v>17.5</v>
      </c>
      <c r="M80" s="15"/>
      <c r="N80" s="15">
        <v>18</v>
      </c>
      <c r="O80" s="21">
        <v>20</v>
      </c>
      <c r="P80" s="21">
        <f>VLOOKUP(B:B,'[2]SQL Results'!$B$1:$L$65536,11,0)</f>
        <v>19</v>
      </c>
      <c r="Q80" s="21">
        <f>P80-N80</f>
        <v>1</v>
      </c>
      <c r="R80" s="21" t="s">
        <v>20</v>
      </c>
      <c r="S80" s="21">
        <f>VLOOKUP(B:B,'[4]SQL Results'!$B$1:$L$65536,11,0)</f>
        <v>18</v>
      </c>
      <c r="T80" s="21">
        <f>S80*1</f>
        <v>18</v>
      </c>
      <c r="U80" s="21"/>
      <c r="V80" s="21">
        <v>18</v>
      </c>
      <c r="W80" s="21">
        <v>18</v>
      </c>
      <c r="X80" s="21">
        <f>VLOOKUP(B:B,'[2]SQL Results'!$B$1:$V$65536,21,0)</f>
        <v>16</v>
      </c>
      <c r="Y80" s="21">
        <f>X80-V80</f>
        <v>-2</v>
      </c>
      <c r="Z80" s="21" t="s">
        <v>121</v>
      </c>
      <c r="AA80" s="21">
        <f>VLOOKUP(B:B,'[4]SQL Results'!$B$1:$V$65536,21,0)</f>
        <v>17</v>
      </c>
      <c r="AB80" s="21">
        <f>AA80*0.8</f>
        <v>13.6</v>
      </c>
      <c r="AC80" s="21">
        <f>Y80*0.4</f>
        <v>-0.8</v>
      </c>
      <c r="AD80" s="21">
        <v>1</v>
      </c>
      <c r="AE80" s="21">
        <v>1</v>
      </c>
      <c r="AF80" s="21">
        <f>VLOOKUP(B:B,'[2]SQL Results'!$B$1:$Q$65536,16,0)</f>
        <v>1</v>
      </c>
      <c r="AG80" s="21">
        <f>AF80-AD80</f>
        <v>0</v>
      </c>
      <c r="AH80" s="21" t="s">
        <v>21</v>
      </c>
      <c r="AI80" s="21">
        <f>VLOOKUP(B:B,'[4]SQL Results'!$B$1:$Q$65536,16,0)</f>
        <v>1</v>
      </c>
      <c r="AJ80" s="21">
        <f t="shared" si="50"/>
        <v>2</v>
      </c>
      <c r="AK80" s="21"/>
      <c r="AL80" s="21">
        <v>1</v>
      </c>
      <c r="AM80" s="21">
        <v>2</v>
      </c>
      <c r="AN80" s="21">
        <f>VLOOKUP(B:B,[3]Sheet1!$B$1:$W$65536,22,0)</f>
        <v>2</v>
      </c>
      <c r="AO80" s="21">
        <f>AN80-AL80</f>
        <v>1</v>
      </c>
      <c r="AP80" s="21" t="s">
        <v>21</v>
      </c>
      <c r="AQ80" s="21">
        <f>VLOOKUP(B:B,[5]Sheet1!$B$1:$X$65536,23,0)</f>
        <v>198.01</v>
      </c>
      <c r="AR80" s="21">
        <f>AQ80*0.1</f>
        <v>19.801</v>
      </c>
      <c r="AS80" s="21"/>
      <c r="AT80" s="21">
        <v>3</v>
      </c>
      <c r="AU80" s="21">
        <v>5</v>
      </c>
      <c r="AV80" s="21">
        <f>VLOOKUP(B:B,[3]Sheet2!$B$1:$W$65536,22,0)</f>
        <v>4</v>
      </c>
      <c r="AW80" s="21">
        <f>AV80-AT80</f>
        <v>1</v>
      </c>
      <c r="AX80" s="21" t="s">
        <v>20</v>
      </c>
      <c r="AY80" s="21">
        <f>VLOOKUP(B:B,[5]Sheet2!$B$1:$X$65536,23,0)</f>
        <v>1164</v>
      </c>
      <c r="AZ80" s="21">
        <f>AY80*0.08</f>
        <v>93.12</v>
      </c>
      <c r="BA80" s="21"/>
      <c r="BB80" s="15">
        <v>264</v>
      </c>
      <c r="BC80" s="15">
        <v>396</v>
      </c>
      <c r="BD80" s="15">
        <v>0</v>
      </c>
      <c r="BE80" s="15">
        <f>BD80-BB80</f>
        <v>-264</v>
      </c>
      <c r="BF80" s="15" t="s">
        <v>121</v>
      </c>
      <c r="BG80" s="15">
        <v>0</v>
      </c>
      <c r="BH80" s="15">
        <f>BG80*0.05</f>
        <v>0</v>
      </c>
      <c r="BI80" s="15">
        <f>BE80*0.04</f>
        <v>-10.56</v>
      </c>
      <c r="BJ80" s="15">
        <v>258.01</v>
      </c>
      <c r="BK80" s="15">
        <v>387</v>
      </c>
      <c r="BL80" s="15">
        <f>VLOOKUP(B:B,'[2]SQL Results'!$B$1:$AE$65536,30,0)</f>
        <v>258.01</v>
      </c>
      <c r="BM80" s="15">
        <f>BL80-BJ80</f>
        <v>0</v>
      </c>
      <c r="BN80" s="15" t="s">
        <v>20</v>
      </c>
      <c r="BO80" s="15">
        <f>VLOOKUP(B:B,'[4]SQL Results'!$B$1:$AE$65536,30,0)</f>
        <v>258.01</v>
      </c>
      <c r="BP80" s="15">
        <f>BO80*0.07</f>
        <v>18.0607</v>
      </c>
      <c r="BQ80" s="15"/>
      <c r="BR80" s="15">
        <v>260.5</v>
      </c>
      <c r="BS80" s="15">
        <v>365</v>
      </c>
      <c r="BT80" s="15">
        <f>VLOOKUP(B:B,'[2]SQL Results'!$B$1:$AJ$65536,35,0)</f>
        <v>184.02</v>
      </c>
      <c r="BU80" s="15">
        <f t="shared" si="45"/>
        <v>-76.48</v>
      </c>
      <c r="BV80" s="15" t="s">
        <v>121</v>
      </c>
      <c r="BW80" s="15">
        <f>VLOOKUP(B:B,'[4]SQL Results'!$B$1:$AJ$65536,35,0)</f>
        <v>184.02</v>
      </c>
      <c r="BX80" s="15"/>
      <c r="BY80" s="15"/>
      <c r="BZ80" s="22">
        <v>3040</v>
      </c>
      <c r="CA80" s="22">
        <v>3800</v>
      </c>
      <c r="CB80" s="15">
        <f>VLOOKUP(B:B,'[2]SQL Results'!$B$1:$AT$65536,45,0)</f>
        <v>3266.95</v>
      </c>
      <c r="CC80" s="15">
        <f>CB80-BZ80</f>
        <v>226.95</v>
      </c>
      <c r="CD80" s="52" t="s">
        <v>20</v>
      </c>
      <c r="CE80" s="15">
        <f>VLOOKUP(B:B,'[4]SQL Results'!$B$1:$AT$65536,45,0)</f>
        <v>2581.95</v>
      </c>
      <c r="CF80" s="15">
        <f>CE80*0.07</f>
        <v>180.7365</v>
      </c>
      <c r="CG80" s="52"/>
      <c r="CH80" s="72">
        <f t="shared" si="48"/>
        <v>362.8182</v>
      </c>
      <c r="CI80" s="72">
        <f t="shared" si="49"/>
        <v>-11.36</v>
      </c>
    </row>
    <row r="81" spans="1:87">
      <c r="A81" s="14">
        <v>75</v>
      </c>
      <c r="B81" s="14">
        <v>549</v>
      </c>
      <c r="C81" s="14" t="s">
        <v>207</v>
      </c>
      <c r="D81" s="14" t="s">
        <v>167</v>
      </c>
      <c r="E81" s="14" t="s">
        <v>195</v>
      </c>
      <c r="F81" s="15">
        <v>6</v>
      </c>
      <c r="G81" s="15">
        <v>9</v>
      </c>
      <c r="H81" s="15">
        <f>VLOOKUP(B:B,'[2]SQL Results'!$B$1:$G$65536,6,0)</f>
        <v>18</v>
      </c>
      <c r="I81" s="15">
        <f>H81-F81</f>
        <v>12</v>
      </c>
      <c r="J81" s="15" t="s">
        <v>21</v>
      </c>
      <c r="K81" s="15">
        <f>VLOOKUP(B:B,'[4]SQL Results'!$B$1:$G$65536,6,0)</f>
        <v>18</v>
      </c>
      <c r="L81" s="15">
        <f>K81*3.5</f>
        <v>63</v>
      </c>
      <c r="M81" s="15"/>
      <c r="N81" s="15">
        <v>23</v>
      </c>
      <c r="O81" s="21">
        <v>27</v>
      </c>
      <c r="P81" s="21">
        <f>VLOOKUP(B:B,'[2]SQL Results'!$B$1:$L$65536,11,0)</f>
        <v>20</v>
      </c>
      <c r="Q81" s="21">
        <f>P81-N81</f>
        <v>-3</v>
      </c>
      <c r="R81" s="21" t="s">
        <v>121</v>
      </c>
      <c r="S81" s="21">
        <f>VLOOKUP(B:B,'[4]SQL Results'!$B$1:$L$65536,11,0)</f>
        <v>19</v>
      </c>
      <c r="T81" s="21">
        <f>S81*0.8</f>
        <v>15.2</v>
      </c>
      <c r="U81" s="21">
        <f>Q81*0.6</f>
        <v>-1.8</v>
      </c>
      <c r="V81" s="21">
        <v>19</v>
      </c>
      <c r="W81" s="21">
        <v>19</v>
      </c>
      <c r="X81" s="21">
        <f>VLOOKUP(B:B,'[2]SQL Results'!$B$1:$V$65536,21,0)</f>
        <v>18</v>
      </c>
      <c r="Y81" s="21">
        <f>X81-V81</f>
        <v>-1</v>
      </c>
      <c r="Z81" s="21" t="s">
        <v>121</v>
      </c>
      <c r="AA81" s="21">
        <f>VLOOKUP(B:B,'[4]SQL Results'!$B$1:$V$65536,21,0)</f>
        <v>17</v>
      </c>
      <c r="AB81" s="21">
        <f>AA81*0.8</f>
        <v>13.6</v>
      </c>
      <c r="AC81" s="21">
        <f>Y81*0.4</f>
        <v>-0.4</v>
      </c>
      <c r="AD81" s="21">
        <v>1</v>
      </c>
      <c r="AE81" s="21">
        <v>1</v>
      </c>
      <c r="AF81" s="21">
        <v>0</v>
      </c>
      <c r="AG81" s="21">
        <f>AF81-AD81</f>
        <v>-1</v>
      </c>
      <c r="AH81" s="21" t="s">
        <v>121</v>
      </c>
      <c r="AI81" s="21">
        <v>0</v>
      </c>
      <c r="AJ81" s="21">
        <f>AI81*0.8</f>
        <v>0</v>
      </c>
      <c r="AK81" s="21">
        <f>AG81*0.4</f>
        <v>-0.4</v>
      </c>
      <c r="AL81" s="21">
        <v>1</v>
      </c>
      <c r="AM81" s="21">
        <v>2</v>
      </c>
      <c r="AN81" s="21">
        <v>0</v>
      </c>
      <c r="AO81" s="21">
        <f>AN81-AL81</f>
        <v>-1</v>
      </c>
      <c r="AP81" s="21" t="s">
        <v>121</v>
      </c>
      <c r="AQ81" s="21">
        <v>0</v>
      </c>
      <c r="AR81" s="21">
        <f>AQ81*0.05</f>
        <v>0</v>
      </c>
      <c r="AS81" s="21">
        <f>AO81*3</f>
        <v>-3</v>
      </c>
      <c r="AT81" s="21">
        <v>5</v>
      </c>
      <c r="AU81" s="21">
        <v>8</v>
      </c>
      <c r="AV81" s="21">
        <f>VLOOKUP(B:B,[3]Sheet2!$B$1:$W$65536,22,0)</f>
        <v>24</v>
      </c>
      <c r="AW81" s="21">
        <f>AV81-AT81</f>
        <v>19</v>
      </c>
      <c r="AX81" s="21" t="s">
        <v>21</v>
      </c>
      <c r="AY81" s="21">
        <f>VLOOKUP(B:B,[5]Sheet2!$B$1:$X$65536,23,0)</f>
        <v>4864.36</v>
      </c>
      <c r="AZ81" s="21">
        <f>AY81*0.1</f>
        <v>486.436</v>
      </c>
      <c r="BA81" s="21"/>
      <c r="BB81" s="15">
        <v>100</v>
      </c>
      <c r="BC81" s="15">
        <v>150</v>
      </c>
      <c r="BD81" s="15">
        <v>0</v>
      </c>
      <c r="BE81" s="15">
        <f>BD81-BB81</f>
        <v>-100</v>
      </c>
      <c r="BF81" s="15" t="s">
        <v>121</v>
      </c>
      <c r="BG81" s="15">
        <v>0</v>
      </c>
      <c r="BH81" s="15">
        <f>BG81*0.05</f>
        <v>0</v>
      </c>
      <c r="BI81" s="15">
        <f>BE81*0.04</f>
        <v>-4</v>
      </c>
      <c r="BJ81" s="15">
        <v>84.5</v>
      </c>
      <c r="BK81" s="15">
        <v>169</v>
      </c>
      <c r="BL81" s="15">
        <v>0</v>
      </c>
      <c r="BM81" s="15">
        <f>BL81-BJ81</f>
        <v>-84.5</v>
      </c>
      <c r="BN81" s="15" t="s">
        <v>121</v>
      </c>
      <c r="BO81" s="15">
        <v>0</v>
      </c>
      <c r="BP81" s="15">
        <f>BO81*0.05</f>
        <v>0</v>
      </c>
      <c r="BQ81" s="15">
        <f>BM81*0.02</f>
        <v>-1.69</v>
      </c>
      <c r="BR81" s="15">
        <v>431</v>
      </c>
      <c r="BS81" s="15">
        <v>603</v>
      </c>
      <c r="BT81" s="15">
        <f>VLOOKUP(B:B,'[2]SQL Results'!$B$1:$AJ$65536,35,0)</f>
        <v>966.62</v>
      </c>
      <c r="BU81" s="15">
        <f t="shared" si="45"/>
        <v>535.62</v>
      </c>
      <c r="BV81" s="15" t="s">
        <v>21</v>
      </c>
      <c r="BW81" s="15">
        <f>VLOOKUP(B:B,'[4]SQL Results'!$B$1:$AJ$65536,35,0)</f>
        <v>866.12</v>
      </c>
      <c r="BX81" s="15">
        <f>BW81*0.09</f>
        <v>77.9508</v>
      </c>
      <c r="BY81" s="15"/>
      <c r="BZ81" s="22">
        <v>2660</v>
      </c>
      <c r="CA81" s="22">
        <v>3325</v>
      </c>
      <c r="CB81" s="15">
        <f>VLOOKUP(B:B,'[2]SQL Results'!$B$1:$AT$65536,45,0)</f>
        <v>2084.06</v>
      </c>
      <c r="CC81" s="15">
        <f>CB81-BZ81</f>
        <v>-575.94</v>
      </c>
      <c r="CD81" s="52" t="s">
        <v>121</v>
      </c>
      <c r="CE81" s="15">
        <f>VLOOKUP(B:B,'[4]SQL Results'!$B$1:$AT$65536,45,0)</f>
        <v>2084.06</v>
      </c>
      <c r="CF81" s="52">
        <f>CE81*0.05</f>
        <v>104.203</v>
      </c>
      <c r="CG81" s="52">
        <f>CC81*0.02</f>
        <v>-11.5188</v>
      </c>
      <c r="CH81" s="72">
        <f t="shared" si="48"/>
        <v>760.3898</v>
      </c>
      <c r="CI81" s="72">
        <f t="shared" si="49"/>
        <v>-22.8088</v>
      </c>
    </row>
    <row r="82" spans="1:87">
      <c r="A82" s="14">
        <v>76</v>
      </c>
      <c r="B82" s="14">
        <v>716</v>
      </c>
      <c r="C82" s="14" t="s">
        <v>208</v>
      </c>
      <c r="D82" s="14" t="s">
        <v>167</v>
      </c>
      <c r="E82" s="14" t="s">
        <v>195</v>
      </c>
      <c r="F82" s="15">
        <v>6</v>
      </c>
      <c r="G82" s="15">
        <v>9</v>
      </c>
      <c r="H82" s="15">
        <f>VLOOKUP(B:B,'[2]SQL Results'!$B$1:$G$65536,6,0)</f>
        <v>20</v>
      </c>
      <c r="I82" s="15">
        <f>H82-F82</f>
        <v>14</v>
      </c>
      <c r="J82" s="15" t="s">
        <v>21</v>
      </c>
      <c r="K82" s="15">
        <f>VLOOKUP(B:B,'[4]SQL Results'!$B$1:$G$65536,6,0)</f>
        <v>20</v>
      </c>
      <c r="L82" s="15">
        <f>K82*3.5</f>
        <v>70</v>
      </c>
      <c r="M82" s="15"/>
      <c r="N82" s="15">
        <v>11</v>
      </c>
      <c r="O82" s="21">
        <v>12</v>
      </c>
      <c r="P82" s="21">
        <f>VLOOKUP(B:B,'[2]SQL Results'!$B$1:$L$65536,11,0)</f>
        <v>19</v>
      </c>
      <c r="Q82" s="21">
        <f>P82-N82</f>
        <v>8</v>
      </c>
      <c r="R82" s="21" t="s">
        <v>21</v>
      </c>
      <c r="S82" s="21">
        <f>VLOOKUP(B:B,'[4]SQL Results'!$B$1:$L$65536,11,0)</f>
        <v>19</v>
      </c>
      <c r="T82" s="21">
        <f>S82*2</f>
        <v>38</v>
      </c>
      <c r="U82" s="21"/>
      <c r="V82" s="21">
        <v>23</v>
      </c>
      <c r="W82" s="21">
        <v>24</v>
      </c>
      <c r="X82" s="21">
        <f>VLOOKUP(B:B,'[2]SQL Results'!$B$1:$V$65536,21,0)</f>
        <v>38</v>
      </c>
      <c r="Y82" s="21">
        <f>X82-V82</f>
        <v>15</v>
      </c>
      <c r="Z82" s="21" t="s">
        <v>21</v>
      </c>
      <c r="AA82" s="21">
        <f>VLOOKUP(B:B,'[4]SQL Results'!$B$1:$V$65536,21,0)</f>
        <v>40</v>
      </c>
      <c r="AB82" s="21">
        <f>AA82*1.5</f>
        <v>60</v>
      </c>
      <c r="AC82" s="21"/>
      <c r="AD82" s="21">
        <v>1</v>
      </c>
      <c r="AE82" s="21">
        <v>1</v>
      </c>
      <c r="AF82" s="21">
        <f>VLOOKUP(B:B,'[2]SQL Results'!$B$1:$Q$65536,16,0)</f>
        <v>2</v>
      </c>
      <c r="AG82" s="21">
        <f>AF82-AD82</f>
        <v>1</v>
      </c>
      <c r="AH82" s="21" t="s">
        <v>21</v>
      </c>
      <c r="AI82" s="21">
        <f>VLOOKUP(B:B,'[4]SQL Results'!$B$1:$Q$65536,16,0)</f>
        <v>1</v>
      </c>
      <c r="AJ82" s="21">
        <f>AI82*2</f>
        <v>2</v>
      </c>
      <c r="AK82" s="21"/>
      <c r="AL82" s="21">
        <v>2</v>
      </c>
      <c r="AM82" s="21">
        <v>3</v>
      </c>
      <c r="AN82" s="21">
        <f>VLOOKUP(B:B,[3]Sheet1!$B$1:$W$65536,22,0)</f>
        <v>5</v>
      </c>
      <c r="AO82" s="21">
        <f>AN82-AL82</f>
        <v>3</v>
      </c>
      <c r="AP82" s="21" t="s">
        <v>21</v>
      </c>
      <c r="AQ82" s="21">
        <f>VLOOKUP(B:B,[5]Sheet1!$B$1:$X$65536,23,0)</f>
        <v>594</v>
      </c>
      <c r="AR82" s="21">
        <f>AQ82*0.1</f>
        <v>59.4</v>
      </c>
      <c r="AS82" s="21"/>
      <c r="AT82" s="21">
        <v>3</v>
      </c>
      <c r="AU82" s="21">
        <v>5</v>
      </c>
      <c r="AV82" s="21">
        <f>VLOOKUP(B:B,[3]Sheet2!$B$1:$W$65536,22,0)</f>
        <v>4</v>
      </c>
      <c r="AW82" s="21">
        <f>AV82-AT82</f>
        <v>1</v>
      </c>
      <c r="AX82" s="21" t="s">
        <v>20</v>
      </c>
      <c r="AY82" s="21">
        <f>VLOOKUP(B:B,[5]Sheet2!$B$1:$X$65536,23,0)</f>
        <v>1067</v>
      </c>
      <c r="AZ82" s="21">
        <f>AY82*0.08</f>
        <v>85.36</v>
      </c>
      <c r="BA82" s="21"/>
      <c r="BB82" s="15">
        <v>528.01</v>
      </c>
      <c r="BC82" s="15">
        <v>739.21</v>
      </c>
      <c r="BD82" s="15">
        <v>0</v>
      </c>
      <c r="BE82" s="15">
        <f>BD82-BB82</f>
        <v>-528.01</v>
      </c>
      <c r="BF82" s="15" t="s">
        <v>121</v>
      </c>
      <c r="BG82" s="15">
        <v>0</v>
      </c>
      <c r="BH82" s="15">
        <f>BG82*0.05</f>
        <v>0</v>
      </c>
      <c r="BI82" s="15">
        <f>BE82*0.04</f>
        <v>-21.1204</v>
      </c>
      <c r="BJ82" s="15">
        <v>84.5</v>
      </c>
      <c r="BK82" s="15">
        <v>169</v>
      </c>
      <c r="BL82" s="15">
        <f>VLOOKUP(B:B,'[2]SQL Results'!$B$1:$AE$65536,30,0)</f>
        <v>84.5</v>
      </c>
      <c r="BM82" s="15">
        <f>BL82-BJ82</f>
        <v>0</v>
      </c>
      <c r="BN82" s="15" t="s">
        <v>20</v>
      </c>
      <c r="BO82" s="15">
        <f>VLOOKUP(B:B,'[4]SQL Results'!$B$1:$AE$65536,30,0)</f>
        <v>84.5</v>
      </c>
      <c r="BP82" s="15">
        <f>BO82*0.07</f>
        <v>5.915</v>
      </c>
      <c r="BQ82" s="15"/>
      <c r="BR82" s="15">
        <v>239</v>
      </c>
      <c r="BS82" s="15">
        <v>335</v>
      </c>
      <c r="BT82" s="15">
        <f>VLOOKUP(B:B,'[2]SQL Results'!$B$1:$AJ$65536,35,0)</f>
        <v>156.68</v>
      </c>
      <c r="BU82" s="15">
        <f t="shared" si="45"/>
        <v>-82.32</v>
      </c>
      <c r="BV82" s="15" t="s">
        <v>121</v>
      </c>
      <c r="BW82" s="15">
        <f>VLOOKUP(B:B,'[4]SQL Results'!$B$1:$AJ$65536,35,0)</f>
        <v>191.68</v>
      </c>
      <c r="BX82" s="15"/>
      <c r="BY82" s="15"/>
      <c r="BZ82" s="22">
        <v>1850</v>
      </c>
      <c r="CA82" s="22">
        <v>2312.5</v>
      </c>
      <c r="CB82" s="15">
        <f>VLOOKUP(B:B,'[2]SQL Results'!$B$1:$AT$65536,45,0)</f>
        <v>1032.01</v>
      </c>
      <c r="CC82" s="15">
        <f>CB82-BZ82</f>
        <v>-817.99</v>
      </c>
      <c r="CD82" s="52" t="s">
        <v>121</v>
      </c>
      <c r="CE82" s="15">
        <f>VLOOKUP(B:B,'[4]SQL Results'!$B$1:$AT$65536,45,0)</f>
        <v>748.01</v>
      </c>
      <c r="CF82" s="52">
        <f>CE82*0.05</f>
        <v>37.4005</v>
      </c>
      <c r="CG82" s="52">
        <f>CC82*0.02</f>
        <v>-16.3598</v>
      </c>
      <c r="CH82" s="72">
        <f t="shared" si="48"/>
        <v>358.0755</v>
      </c>
      <c r="CI82" s="72">
        <f t="shared" si="49"/>
        <v>-37.4802</v>
      </c>
    </row>
    <row r="83" spans="1:87">
      <c r="A83" s="14">
        <v>77</v>
      </c>
      <c r="B83" s="14">
        <v>732</v>
      </c>
      <c r="C83" s="14" t="s">
        <v>209</v>
      </c>
      <c r="D83" s="14" t="s">
        <v>167</v>
      </c>
      <c r="E83" s="14" t="s">
        <v>195</v>
      </c>
      <c r="F83" s="15">
        <v>6</v>
      </c>
      <c r="G83" s="15">
        <v>9</v>
      </c>
      <c r="H83" s="15">
        <f>VLOOKUP(B:B,'[2]SQL Results'!$B$1:$G$65536,6,0)</f>
        <v>1</v>
      </c>
      <c r="I83" s="15">
        <f>H83-F83</f>
        <v>-5</v>
      </c>
      <c r="J83" s="15" t="s">
        <v>121</v>
      </c>
      <c r="K83" s="15">
        <v>0</v>
      </c>
      <c r="L83" s="15">
        <f>K83*1</f>
        <v>0</v>
      </c>
      <c r="M83" s="15">
        <f>I83*0.8</f>
        <v>-4</v>
      </c>
      <c r="N83" s="15">
        <v>16</v>
      </c>
      <c r="O83" s="21">
        <v>18</v>
      </c>
      <c r="P83" s="21">
        <f>VLOOKUP(B:B,'[2]SQL Results'!$B$1:$L$65536,11,0)</f>
        <v>11</v>
      </c>
      <c r="Q83" s="21">
        <f>P83-N83</f>
        <v>-5</v>
      </c>
      <c r="R83" s="21" t="s">
        <v>121</v>
      </c>
      <c r="S83" s="21">
        <f>VLOOKUP(B:B,'[4]SQL Results'!$B$1:$L$65536,11,0)</f>
        <v>12</v>
      </c>
      <c r="T83" s="21">
        <f>S83*0.8</f>
        <v>9.6</v>
      </c>
      <c r="U83" s="21">
        <f>Q83*0.6</f>
        <v>-3</v>
      </c>
      <c r="V83" s="21">
        <v>44</v>
      </c>
      <c r="W83" s="21">
        <v>50</v>
      </c>
      <c r="X83" s="21">
        <f>VLOOKUP(B:B,'[2]SQL Results'!$B$1:$V$65536,21,0)</f>
        <v>32</v>
      </c>
      <c r="Y83" s="21">
        <f>X83-V83</f>
        <v>-12</v>
      </c>
      <c r="Z83" s="21" t="s">
        <v>121</v>
      </c>
      <c r="AA83" s="21">
        <f>VLOOKUP(B:B,'[4]SQL Results'!$B$1:$V$65536,21,0)</f>
        <v>26</v>
      </c>
      <c r="AB83" s="21">
        <f>AA83*0.8</f>
        <v>20.8</v>
      </c>
      <c r="AC83" s="21">
        <f>Y83*0.4</f>
        <v>-4.8</v>
      </c>
      <c r="AD83" s="21">
        <v>1</v>
      </c>
      <c r="AE83" s="21">
        <v>1</v>
      </c>
      <c r="AF83" s="21">
        <f>VLOOKUP(B:B,'[2]SQL Results'!$B$1:$Q$65536,16,0)</f>
        <v>1</v>
      </c>
      <c r="AG83" s="21">
        <f>AF83-AD83</f>
        <v>0</v>
      </c>
      <c r="AH83" s="21" t="s">
        <v>21</v>
      </c>
      <c r="AI83" s="21">
        <f>VLOOKUP(B:B,'[4]SQL Results'!$B$1:$Q$65536,16,0)</f>
        <v>2</v>
      </c>
      <c r="AJ83" s="21">
        <f>AI83*2</f>
        <v>4</v>
      </c>
      <c r="AK83" s="21"/>
      <c r="AL83" s="21">
        <v>1</v>
      </c>
      <c r="AM83" s="21">
        <v>2</v>
      </c>
      <c r="AN83" s="21">
        <v>0</v>
      </c>
      <c r="AO83" s="21">
        <f>AN83-AL83</f>
        <v>-1</v>
      </c>
      <c r="AP83" s="21" t="s">
        <v>121</v>
      </c>
      <c r="AQ83" s="21">
        <v>0</v>
      </c>
      <c r="AR83" s="21">
        <f>AQ83*0.05</f>
        <v>0</v>
      </c>
      <c r="AS83" s="21">
        <f>AO83*3</f>
        <v>-3</v>
      </c>
      <c r="AT83" s="21">
        <v>1</v>
      </c>
      <c r="AU83" s="21">
        <v>3</v>
      </c>
      <c r="AV83" s="21">
        <f>VLOOKUP(B:B,[3]Sheet2!$B$1:$W$65536,22,0)</f>
        <v>9</v>
      </c>
      <c r="AW83" s="21">
        <f>AV83-AT83</f>
        <v>8</v>
      </c>
      <c r="AX83" s="21" t="s">
        <v>21</v>
      </c>
      <c r="AY83" s="21">
        <f>VLOOKUP(B:B,[5]Sheet2!$B$1:$X$65536,23,0)</f>
        <v>1938</v>
      </c>
      <c r="AZ83" s="21">
        <f>AY83*0.1</f>
        <v>193.8</v>
      </c>
      <c r="BA83" s="21"/>
      <c r="BB83" s="15">
        <v>558</v>
      </c>
      <c r="BC83" s="15">
        <v>781.2</v>
      </c>
      <c r="BD83" s="15">
        <f>VLOOKUP(B:B,'[2]SQL Results'!$B$1:$AO$65536,40,0)</f>
        <v>594.01</v>
      </c>
      <c r="BE83" s="15">
        <f>BD83-BB83</f>
        <v>36.01</v>
      </c>
      <c r="BF83" s="15" t="s">
        <v>20</v>
      </c>
      <c r="BG83" s="15">
        <f>VLOOKUP(B:B,'[4]SQL Results'!$B$1:$AO$65536,40,0)</f>
        <v>594.01</v>
      </c>
      <c r="BH83" s="15">
        <f>BG83*0.07</f>
        <v>41.5807</v>
      </c>
      <c r="BI83" s="15"/>
      <c r="BJ83" s="15">
        <v>952.02</v>
      </c>
      <c r="BK83" s="15">
        <v>1142.4</v>
      </c>
      <c r="BL83" s="15">
        <f>VLOOKUP(B:B,'[2]SQL Results'!$B$1:$AE$65536,30,0)</f>
        <v>1197.96</v>
      </c>
      <c r="BM83" s="15">
        <f>BL83-BJ83</f>
        <v>245.94</v>
      </c>
      <c r="BN83" s="15" t="s">
        <v>21</v>
      </c>
      <c r="BO83" s="15">
        <f>VLOOKUP(B:B,'[4]SQL Results'!$B$1:$AE$65536,30,0)</f>
        <v>1197.96</v>
      </c>
      <c r="BP83" s="15">
        <f>BO83*0.09</f>
        <v>107.8164</v>
      </c>
      <c r="BQ83" s="15"/>
      <c r="BR83" s="15">
        <v>415.5</v>
      </c>
      <c r="BS83" s="15">
        <v>582</v>
      </c>
      <c r="BT83" s="15">
        <f>VLOOKUP(B:B,'[2]SQL Results'!$B$1:$AJ$65536,35,0)</f>
        <v>650.96</v>
      </c>
      <c r="BU83" s="15">
        <f>BT83-BS83</f>
        <v>68.96</v>
      </c>
      <c r="BV83" s="15" t="s">
        <v>21</v>
      </c>
      <c r="BW83" s="15">
        <f>VLOOKUP(B:B,'[4]SQL Results'!$B$1:$AJ$65536,35,0)</f>
        <v>720.96</v>
      </c>
      <c r="BX83" s="15"/>
      <c r="BY83" s="15"/>
      <c r="BZ83" s="22">
        <v>3236</v>
      </c>
      <c r="CA83" s="22">
        <v>4045</v>
      </c>
      <c r="CB83" s="15">
        <f>VLOOKUP(B:B,'[2]SQL Results'!$B$1:$AT$65536,45,0)</f>
        <v>1954</v>
      </c>
      <c r="CC83" s="15">
        <f>CB83-BZ83</f>
        <v>-1282</v>
      </c>
      <c r="CD83" s="52" t="s">
        <v>121</v>
      </c>
      <c r="CE83" s="15">
        <f>VLOOKUP(B:B,'[4]SQL Results'!$B$1:$AT$65536,45,0)</f>
        <v>2343</v>
      </c>
      <c r="CF83" s="52">
        <f>CE83*0.05</f>
        <v>117.15</v>
      </c>
      <c r="CG83" s="52">
        <f>CC83*0.02</f>
        <v>-25.64</v>
      </c>
      <c r="CH83" s="72">
        <f t="shared" si="48"/>
        <v>494.7471</v>
      </c>
      <c r="CI83" s="72">
        <f t="shared" si="49"/>
        <v>-40.44</v>
      </c>
    </row>
    <row r="84" spans="1:87">
      <c r="A84" s="14">
        <v>78</v>
      </c>
      <c r="B84" s="24">
        <v>102567</v>
      </c>
      <c r="C84" s="14" t="s">
        <v>210</v>
      </c>
      <c r="D84" s="14" t="s">
        <v>137</v>
      </c>
      <c r="E84" s="14" t="s">
        <v>195</v>
      </c>
      <c r="F84" s="15">
        <v>6</v>
      </c>
      <c r="G84" s="15">
        <v>11</v>
      </c>
      <c r="H84" s="15">
        <v>0</v>
      </c>
      <c r="I84" s="15">
        <f>H84-F84</f>
        <v>-6</v>
      </c>
      <c r="J84" s="15" t="s">
        <v>121</v>
      </c>
      <c r="K84" s="15">
        <v>0</v>
      </c>
      <c r="L84" s="15">
        <f>K84*1</f>
        <v>0</v>
      </c>
      <c r="M84" s="15">
        <f>I84*0.8</f>
        <v>-4.8</v>
      </c>
      <c r="N84" s="15">
        <v>15</v>
      </c>
      <c r="O84" s="21">
        <v>17</v>
      </c>
      <c r="P84" s="21">
        <f>VLOOKUP(B:B,'[2]SQL Results'!$B$1:$L$65536,11,0)</f>
        <v>8</v>
      </c>
      <c r="Q84" s="21">
        <f>P84-N84</f>
        <v>-7</v>
      </c>
      <c r="R84" s="21" t="s">
        <v>121</v>
      </c>
      <c r="S84" s="21">
        <f>VLOOKUP(B:B,'[4]SQL Results'!$B$1:$L$65536,11,0)</f>
        <v>8</v>
      </c>
      <c r="T84" s="21">
        <f>S84*0.8</f>
        <v>6.4</v>
      </c>
      <c r="U84" s="21">
        <f>Q84*0.6</f>
        <v>-4.2</v>
      </c>
      <c r="V84" s="21">
        <v>29</v>
      </c>
      <c r="W84" s="21">
        <v>32</v>
      </c>
      <c r="X84" s="21">
        <f>VLOOKUP(B:B,'[2]SQL Results'!$B$1:$V$65536,21,0)</f>
        <v>19</v>
      </c>
      <c r="Y84" s="21">
        <f>X84-V84</f>
        <v>-10</v>
      </c>
      <c r="Z84" s="21" t="s">
        <v>121</v>
      </c>
      <c r="AA84" s="21">
        <f>VLOOKUP(B:B,'[4]SQL Results'!$B$1:$V$65536,21,0)</f>
        <v>17</v>
      </c>
      <c r="AB84" s="21">
        <f>AA84*0.8</f>
        <v>13.6</v>
      </c>
      <c r="AC84" s="21">
        <f>Y84*0.4</f>
        <v>-4</v>
      </c>
      <c r="AD84" s="21">
        <v>2</v>
      </c>
      <c r="AE84" s="21">
        <v>3</v>
      </c>
      <c r="AF84" s="21">
        <f>VLOOKUP(B:B,'[2]SQL Results'!$B$1:$Q$65536,16,0)</f>
        <v>1</v>
      </c>
      <c r="AG84" s="21">
        <f>AF84-AD84</f>
        <v>-1</v>
      </c>
      <c r="AH84" s="21" t="s">
        <v>121</v>
      </c>
      <c r="AI84" s="21">
        <f>VLOOKUP(B:B,'[4]SQL Results'!$B$1:$Q$65536,16,0)</f>
        <v>1</v>
      </c>
      <c r="AJ84" s="21">
        <f>AI84*0.8</f>
        <v>0.8</v>
      </c>
      <c r="AK84" s="21">
        <f>AG84*0.4</f>
        <v>-0.4</v>
      </c>
      <c r="AL84" s="21">
        <v>1</v>
      </c>
      <c r="AM84" s="21">
        <v>2</v>
      </c>
      <c r="AN84" s="21">
        <f>VLOOKUP(B:B,[3]Sheet1!$B$1:$W$65536,22,0)</f>
        <v>4</v>
      </c>
      <c r="AO84" s="21">
        <f>AN84-AL84</f>
        <v>3</v>
      </c>
      <c r="AP84" s="21" t="s">
        <v>21</v>
      </c>
      <c r="AQ84" s="21">
        <f>VLOOKUP(B:B,[5]Sheet1!$B$1:$X$65536,23,0)</f>
        <v>396.02</v>
      </c>
      <c r="AR84" s="21">
        <f>AQ84*0.1</f>
        <v>39.602</v>
      </c>
      <c r="AS84" s="21"/>
      <c r="AT84" s="21">
        <v>3</v>
      </c>
      <c r="AU84" s="21">
        <v>5</v>
      </c>
      <c r="AV84" s="21">
        <f>VLOOKUP(B:B,[3]Sheet2!$B$1:$W$65536,22,0)</f>
        <v>9</v>
      </c>
      <c r="AW84" s="21">
        <f>AV84-AT84</f>
        <v>6</v>
      </c>
      <c r="AX84" s="21" t="s">
        <v>21</v>
      </c>
      <c r="AY84" s="21">
        <f>VLOOKUP(B:B,[5]Sheet2!$B$1:$X$65536,23,0)</f>
        <v>2328</v>
      </c>
      <c r="AZ84" s="21">
        <f>AY84*0.1</f>
        <v>232.8</v>
      </c>
      <c r="BA84" s="21"/>
      <c r="BB84" s="15">
        <v>564.3</v>
      </c>
      <c r="BC84" s="15">
        <v>790.02</v>
      </c>
      <c r="BD84" s="15">
        <f>VLOOKUP(B:B,'[2]SQL Results'!$B$1:$AO$65536,40,0)</f>
        <v>168.3</v>
      </c>
      <c r="BE84" s="15">
        <f>BD84-BB84</f>
        <v>-396</v>
      </c>
      <c r="BF84" s="15" t="s">
        <v>121</v>
      </c>
      <c r="BG84" s="15">
        <f>VLOOKUP(B:B,'[4]SQL Results'!$B$1:$AO$65536,40,0)</f>
        <v>168.3</v>
      </c>
      <c r="BH84" s="15">
        <f>BG84*0.05</f>
        <v>8.415</v>
      </c>
      <c r="BI84" s="15">
        <f>BE84*0.04</f>
        <v>-15.84</v>
      </c>
      <c r="BJ84" s="15">
        <v>84.5</v>
      </c>
      <c r="BK84" s="15">
        <v>169</v>
      </c>
      <c r="BL84" s="15">
        <v>0</v>
      </c>
      <c r="BM84" s="15">
        <f>BL84-BJ84</f>
        <v>-84.5</v>
      </c>
      <c r="BN84" s="15" t="s">
        <v>121</v>
      </c>
      <c r="BO84" s="15">
        <v>0</v>
      </c>
      <c r="BP84" s="15">
        <f>BO84*0.05</f>
        <v>0</v>
      </c>
      <c r="BQ84" s="15">
        <f>BM84*0.02</f>
        <v>-1.69</v>
      </c>
      <c r="BR84" s="15">
        <v>689</v>
      </c>
      <c r="BS84" s="17">
        <v>861</v>
      </c>
      <c r="BT84" s="15">
        <f>VLOOKUP(B:B,'[2]SQL Results'!$B$1:$AJ$65536,35,0)</f>
        <v>210.04</v>
      </c>
      <c r="BU84" s="15">
        <f>BT84-BR84</f>
        <v>-478.96</v>
      </c>
      <c r="BV84" s="15" t="s">
        <v>121</v>
      </c>
      <c r="BW84" s="15">
        <f>VLOOKUP(B:B,'[4]SQL Results'!$B$1:$AJ$65536,35,0)</f>
        <v>175.04</v>
      </c>
      <c r="BX84" s="15">
        <f>BW84*0.05</f>
        <v>8.752</v>
      </c>
      <c r="BY84" s="15">
        <f>BU84*0.02</f>
        <v>-9.5792</v>
      </c>
      <c r="BZ84" s="22">
        <v>380</v>
      </c>
      <c r="CA84" s="22">
        <v>532</v>
      </c>
      <c r="CB84" s="15">
        <f>VLOOKUP(B:B,'[2]SQL Results'!$B$1:$AT$65536,45,0)</f>
        <v>963</v>
      </c>
      <c r="CC84" s="15">
        <f>CB84-BZ84</f>
        <v>583</v>
      </c>
      <c r="CD84" s="52" t="s">
        <v>21</v>
      </c>
      <c r="CE84" s="15">
        <f>VLOOKUP(B:B,'[4]SQL Results'!$B$1:$AT$65536,45,0)</f>
        <v>677</v>
      </c>
      <c r="CF84" s="52">
        <f>CE84*0.09</f>
        <v>60.93</v>
      </c>
      <c r="CG84" s="52"/>
      <c r="CH84" s="72">
        <f t="shared" si="48"/>
        <v>371.299</v>
      </c>
      <c r="CI84" s="72">
        <f t="shared" si="49"/>
        <v>-40.5092</v>
      </c>
    </row>
    <row r="85" s="61" customFormat="1" spans="1:87">
      <c r="A85" s="10"/>
      <c r="B85" s="25"/>
      <c r="C85" s="10" t="s">
        <v>150</v>
      </c>
      <c r="D85" s="10"/>
      <c r="E85" s="10"/>
      <c r="F85" s="66">
        <f>SUM(F69:F84)</f>
        <v>192</v>
      </c>
      <c r="G85" s="66">
        <f t="shared" ref="G85:AL85" si="51">SUM(G69:G84)</f>
        <v>264</v>
      </c>
      <c r="H85" s="66">
        <f t="shared" si="51"/>
        <v>124</v>
      </c>
      <c r="I85" s="66">
        <f t="shared" si="51"/>
        <v>-68</v>
      </c>
      <c r="J85" s="66">
        <f t="shared" si="51"/>
        <v>0</v>
      </c>
      <c r="K85" s="66">
        <f t="shared" si="51"/>
        <v>121</v>
      </c>
      <c r="L85" s="66">
        <f t="shared" si="51"/>
        <v>295.5</v>
      </c>
      <c r="M85" s="66">
        <f t="shared" si="51"/>
        <v>-86.4</v>
      </c>
      <c r="N85" s="66">
        <f t="shared" si="51"/>
        <v>402</v>
      </c>
      <c r="O85" s="66">
        <f t="shared" si="51"/>
        <v>457</v>
      </c>
      <c r="P85" s="66">
        <f t="shared" si="51"/>
        <v>386</v>
      </c>
      <c r="Q85" s="66">
        <f t="shared" si="51"/>
        <v>-16</v>
      </c>
      <c r="R85" s="66">
        <f t="shared" si="51"/>
        <v>0</v>
      </c>
      <c r="S85" s="66">
        <f t="shared" si="51"/>
        <v>358</v>
      </c>
      <c r="T85" s="66">
        <f t="shared" si="51"/>
        <v>463.6</v>
      </c>
      <c r="U85" s="66">
        <f t="shared" si="51"/>
        <v>-42.6</v>
      </c>
      <c r="V85" s="66">
        <f t="shared" si="51"/>
        <v>586</v>
      </c>
      <c r="W85" s="66">
        <f t="shared" si="51"/>
        <v>633</v>
      </c>
      <c r="X85" s="66">
        <f t="shared" si="51"/>
        <v>561</v>
      </c>
      <c r="Y85" s="66">
        <f t="shared" si="51"/>
        <v>-25</v>
      </c>
      <c r="Z85" s="66">
        <f t="shared" si="51"/>
        <v>0</v>
      </c>
      <c r="AA85" s="66">
        <f t="shared" si="51"/>
        <v>509</v>
      </c>
      <c r="AB85" s="66">
        <f t="shared" si="51"/>
        <v>590.5</v>
      </c>
      <c r="AC85" s="66">
        <f t="shared" si="51"/>
        <v>-36</v>
      </c>
      <c r="AD85" s="66">
        <f t="shared" si="51"/>
        <v>28</v>
      </c>
      <c r="AE85" s="66">
        <f t="shared" si="51"/>
        <v>35</v>
      </c>
      <c r="AF85" s="66">
        <f t="shared" si="51"/>
        <v>47</v>
      </c>
      <c r="AG85" s="66">
        <f t="shared" si="51"/>
        <v>19</v>
      </c>
      <c r="AH85" s="66">
        <f t="shared" si="51"/>
        <v>0</v>
      </c>
      <c r="AI85" s="66">
        <f t="shared" si="51"/>
        <v>37</v>
      </c>
      <c r="AJ85" s="66">
        <f t="shared" si="51"/>
        <v>66.8</v>
      </c>
      <c r="AK85" s="66">
        <f t="shared" si="51"/>
        <v>-0.8</v>
      </c>
      <c r="AL85" s="66">
        <f t="shared" si="51"/>
        <v>18</v>
      </c>
      <c r="AM85" s="66">
        <f t="shared" ref="AM85:BR85" si="52">SUM(AM69:AM84)</f>
        <v>34</v>
      </c>
      <c r="AN85" s="66">
        <f t="shared" si="52"/>
        <v>51</v>
      </c>
      <c r="AO85" s="66">
        <f t="shared" si="52"/>
        <v>33</v>
      </c>
      <c r="AP85" s="66">
        <f t="shared" si="52"/>
        <v>0</v>
      </c>
      <c r="AQ85" s="66">
        <f t="shared" si="52"/>
        <v>5094.26</v>
      </c>
      <c r="AR85" s="66">
        <f t="shared" si="52"/>
        <v>505.466</v>
      </c>
      <c r="AS85" s="66">
        <f t="shared" si="52"/>
        <v>-15</v>
      </c>
      <c r="AT85" s="66">
        <f t="shared" si="52"/>
        <v>76</v>
      </c>
      <c r="AU85" s="66">
        <f t="shared" si="52"/>
        <v>121</v>
      </c>
      <c r="AV85" s="66">
        <f t="shared" si="52"/>
        <v>117</v>
      </c>
      <c r="AW85" s="66">
        <f t="shared" si="52"/>
        <v>41</v>
      </c>
      <c r="AX85" s="66">
        <f t="shared" si="52"/>
        <v>0</v>
      </c>
      <c r="AY85" s="66">
        <f t="shared" si="52"/>
        <v>28456.48</v>
      </c>
      <c r="AZ85" s="66">
        <f t="shared" si="52"/>
        <v>2531.584</v>
      </c>
      <c r="BA85" s="66">
        <f t="shared" si="52"/>
        <v>-128</v>
      </c>
      <c r="BB85" s="66">
        <f t="shared" si="52"/>
        <v>6419.21</v>
      </c>
      <c r="BC85" s="66">
        <f t="shared" si="52"/>
        <v>8741.89</v>
      </c>
      <c r="BD85" s="66">
        <f t="shared" si="52"/>
        <v>10758.62</v>
      </c>
      <c r="BE85" s="66">
        <f t="shared" si="52"/>
        <v>3632</v>
      </c>
      <c r="BF85" s="66">
        <f t="shared" si="52"/>
        <v>0</v>
      </c>
      <c r="BG85" s="66">
        <f t="shared" si="52"/>
        <v>10588.15</v>
      </c>
      <c r="BH85" s="66">
        <f t="shared" si="52"/>
        <v>834.0829</v>
      </c>
      <c r="BI85" s="66">
        <f t="shared" si="52"/>
        <v>-87.4524</v>
      </c>
      <c r="BJ85" s="66">
        <f t="shared" si="52"/>
        <v>7110.13</v>
      </c>
      <c r="BK85" s="66">
        <f t="shared" si="52"/>
        <v>8800.4</v>
      </c>
      <c r="BL85" s="66">
        <f t="shared" si="52"/>
        <v>3837.52</v>
      </c>
      <c r="BM85" s="66">
        <f t="shared" si="52"/>
        <v>-3272.61</v>
      </c>
      <c r="BN85" s="66">
        <f t="shared" si="52"/>
        <v>0</v>
      </c>
      <c r="BO85" s="66">
        <f t="shared" si="52"/>
        <v>4496.53</v>
      </c>
      <c r="BP85" s="66">
        <f t="shared" si="52"/>
        <v>301.1955</v>
      </c>
      <c r="BQ85" s="66">
        <f t="shared" si="52"/>
        <v>-79.4812</v>
      </c>
      <c r="BR85" s="66">
        <f t="shared" si="52"/>
        <v>10095.4</v>
      </c>
      <c r="BS85" s="66">
        <f>SUM(BS69:BS84)</f>
        <v>12763</v>
      </c>
      <c r="BT85" s="66">
        <f>SUM(BT69:BT84)</f>
        <v>8207.05</v>
      </c>
      <c r="BU85" s="66">
        <f>SUM(BU69:BU84)</f>
        <v>-2054.85</v>
      </c>
      <c r="BV85" s="66">
        <f>SUM(BV69:BV84)</f>
        <v>0</v>
      </c>
      <c r="BW85" s="66">
        <f>SUM(BW69:BW84)</f>
        <v>8149.66</v>
      </c>
      <c r="BX85" s="66">
        <f>SUM(BX69:BX84)</f>
        <v>409.4873</v>
      </c>
      <c r="BY85" s="66">
        <f>SUM(BY69:BY84)</f>
        <v>-61.9856</v>
      </c>
      <c r="BZ85" s="66">
        <f>SUM(BZ69:BZ84)</f>
        <v>39762.72</v>
      </c>
      <c r="CA85" s="66">
        <f>SUM(CA69:CA84)</f>
        <v>46966.66</v>
      </c>
      <c r="CB85" s="66">
        <f>SUM(CB69:CB84)</f>
        <v>36628.51</v>
      </c>
      <c r="CC85" s="66">
        <f>SUM(CC69:CC84)</f>
        <v>-3134.21</v>
      </c>
      <c r="CD85" s="66">
        <f>SUM(CD69:CD84)</f>
        <v>0</v>
      </c>
      <c r="CE85" s="66">
        <f>SUM(CE69:CE84)</f>
        <v>32916.51</v>
      </c>
      <c r="CF85" s="66">
        <f>SUM(CF69:CF84)</f>
        <v>2517.4105</v>
      </c>
      <c r="CG85" s="66">
        <f>SUM(CG69:CG84)</f>
        <v>-185.5818</v>
      </c>
      <c r="CH85" s="66">
        <f>SUM(CH69:CH84)</f>
        <v>8515.6262</v>
      </c>
      <c r="CI85" s="66">
        <f>SUM(CI69:CI84)</f>
        <v>-723.301</v>
      </c>
    </row>
    <row r="86" spans="1:87">
      <c r="A86" s="14">
        <v>79</v>
      </c>
      <c r="B86" s="14">
        <v>367</v>
      </c>
      <c r="C86" s="14" t="s">
        <v>211</v>
      </c>
      <c r="D86" s="14" t="s">
        <v>137</v>
      </c>
      <c r="E86" s="14" t="s">
        <v>212</v>
      </c>
      <c r="F86" s="15">
        <v>17</v>
      </c>
      <c r="G86" s="15">
        <v>22</v>
      </c>
      <c r="H86" s="15">
        <f>VLOOKUP(B:B,'[2]SQL Results'!$B$1:$G$65536,6,0)</f>
        <v>13</v>
      </c>
      <c r="I86" s="15">
        <f t="shared" ref="I86:I102" si="53">H86-F86</f>
        <v>-4</v>
      </c>
      <c r="J86" s="15" t="s">
        <v>121</v>
      </c>
      <c r="K86" s="15">
        <f>VLOOKUP(B:B,'[4]SQL Results'!$B$1:$G$65536,6,0)</f>
        <v>13</v>
      </c>
      <c r="L86" s="15">
        <f>K86*1</f>
        <v>13</v>
      </c>
      <c r="M86" s="15">
        <f>I86*0.8</f>
        <v>-3.2</v>
      </c>
      <c r="N86" s="15">
        <v>24</v>
      </c>
      <c r="O86" s="21">
        <v>28</v>
      </c>
      <c r="P86" s="21">
        <f>VLOOKUP(B:B,'[2]SQL Results'!$B$1:$L$65536,11,0)</f>
        <v>11</v>
      </c>
      <c r="Q86" s="21">
        <f t="shared" ref="Q86:Q102" si="54">P86-N86</f>
        <v>-13</v>
      </c>
      <c r="R86" s="21" t="s">
        <v>121</v>
      </c>
      <c r="S86" s="21">
        <f>VLOOKUP(B:B,'[4]SQL Results'!$B$1:$L$65536,11,0)</f>
        <v>8</v>
      </c>
      <c r="T86" s="21">
        <f>S86*0.8</f>
        <v>6.4</v>
      </c>
      <c r="U86" s="21">
        <f>Q86*0.6</f>
        <v>-7.8</v>
      </c>
      <c r="V86" s="21">
        <v>61</v>
      </c>
      <c r="W86" s="21">
        <v>71</v>
      </c>
      <c r="X86" s="21">
        <f>VLOOKUP(B:B,'[2]SQL Results'!$B$1:$V$65536,21,0)</f>
        <v>76</v>
      </c>
      <c r="Y86" s="21">
        <f t="shared" ref="Y86:Y102" si="55">X86-V86</f>
        <v>15</v>
      </c>
      <c r="Z86" s="21" t="s">
        <v>21</v>
      </c>
      <c r="AA86" s="21">
        <f>VLOOKUP(B:B,'[4]SQL Results'!$B$1:$V$65536,21,0)</f>
        <v>60</v>
      </c>
      <c r="AB86" s="21">
        <f>AA86*1.5</f>
        <v>90</v>
      </c>
      <c r="AC86" s="21"/>
      <c r="AD86" s="21">
        <v>1</v>
      </c>
      <c r="AE86" s="21">
        <v>1</v>
      </c>
      <c r="AF86" s="21">
        <f>VLOOKUP(B:B,'[2]SQL Results'!$B$1:$Q$65536,16,0)</f>
        <v>1</v>
      </c>
      <c r="AG86" s="21">
        <f t="shared" ref="AG86:AG102" si="56">AF86-AD86</f>
        <v>0</v>
      </c>
      <c r="AH86" s="21" t="s">
        <v>21</v>
      </c>
      <c r="AI86" s="21">
        <f>VLOOKUP(B:B,'[4]SQL Results'!$B$1:$Q$65536,16,0)</f>
        <v>1</v>
      </c>
      <c r="AJ86" s="21">
        <f>AI86*2</f>
        <v>2</v>
      </c>
      <c r="AK86" s="21"/>
      <c r="AL86" s="21">
        <v>1</v>
      </c>
      <c r="AM86" s="21">
        <v>2</v>
      </c>
      <c r="AN86" s="21">
        <f>VLOOKUP(B:B,[3]Sheet1!$B$1:$W$65536,22,0)</f>
        <v>3</v>
      </c>
      <c r="AO86" s="21">
        <f t="shared" ref="AO86:AO102" si="57">AN86-AL86</f>
        <v>2</v>
      </c>
      <c r="AP86" s="21" t="s">
        <v>21</v>
      </c>
      <c r="AQ86" s="21">
        <f>VLOOKUP(B:B,[5]Sheet1!$B$1:$X$65536,23,0)</f>
        <v>990.01</v>
      </c>
      <c r="AR86" s="21">
        <f>AQ86*0.1</f>
        <v>99.001</v>
      </c>
      <c r="AS86" s="21"/>
      <c r="AT86" s="21">
        <v>9</v>
      </c>
      <c r="AU86" s="21">
        <v>14</v>
      </c>
      <c r="AV86" s="21">
        <f>VLOOKUP(B:B,[3]Sheet2!$B$1:$W$65536,22,0)</f>
        <v>6</v>
      </c>
      <c r="AW86" s="21">
        <f t="shared" ref="AW86:AW102" si="58">AV86-AT86</f>
        <v>-3</v>
      </c>
      <c r="AX86" s="21" t="s">
        <v>121</v>
      </c>
      <c r="AY86" s="21">
        <f>VLOOKUP(B:B,[5]Sheet2!$B$1:$X$65536,23,0)</f>
        <v>1851.47</v>
      </c>
      <c r="AZ86" s="21">
        <f>AY86*0.05</f>
        <v>92.5735</v>
      </c>
      <c r="BA86" s="21">
        <f>AW86*8</f>
        <v>-24</v>
      </c>
      <c r="BB86" s="15">
        <v>132</v>
      </c>
      <c r="BC86" s="15">
        <v>198</v>
      </c>
      <c r="BD86" s="15">
        <v>0</v>
      </c>
      <c r="BE86" s="15">
        <f>BD86-BB86</f>
        <v>-132</v>
      </c>
      <c r="BF86" s="15" t="s">
        <v>121</v>
      </c>
      <c r="BG86" s="15">
        <v>0</v>
      </c>
      <c r="BH86" s="15">
        <f>BG86*0.05</f>
        <v>0</v>
      </c>
      <c r="BI86" s="15">
        <f>BE86*0.04</f>
        <v>-5.28</v>
      </c>
      <c r="BJ86" s="15">
        <v>84.5</v>
      </c>
      <c r="BK86" s="15">
        <v>169</v>
      </c>
      <c r="BL86" s="15">
        <f>VLOOKUP(B:B,'[2]SQL Results'!$B$1:$AE$65536,30,0)</f>
        <v>84.5</v>
      </c>
      <c r="BM86" s="15">
        <f t="shared" ref="BM86:BM102" si="59">BL86-BJ86</f>
        <v>0</v>
      </c>
      <c r="BN86" s="15" t="s">
        <v>20</v>
      </c>
      <c r="BO86" s="15">
        <f>VLOOKUP(B:B,'[4]SQL Results'!$B$1:$AE$65536,30,0)</f>
        <v>84.5</v>
      </c>
      <c r="BP86" s="15">
        <f>BO86*0.07</f>
        <v>5.915</v>
      </c>
      <c r="BQ86" s="15"/>
      <c r="BR86" s="15">
        <v>536</v>
      </c>
      <c r="BS86" s="17">
        <v>670</v>
      </c>
      <c r="BT86" s="15">
        <f>VLOOKUP(B:B,'[2]SQL Results'!$B$1:$AJ$65536,35,0)</f>
        <v>808</v>
      </c>
      <c r="BU86" s="15">
        <f>BT86-BS86</f>
        <v>138</v>
      </c>
      <c r="BV86" s="15" t="s">
        <v>21</v>
      </c>
      <c r="BW86" s="15">
        <f>VLOOKUP(B:B,'[4]SQL Results'!$B$1:$AJ$65536,35,0)</f>
        <v>841.5</v>
      </c>
      <c r="BX86" s="17"/>
      <c r="BY86" s="17"/>
      <c r="BZ86" s="22">
        <v>665</v>
      </c>
      <c r="CA86" s="22">
        <v>931</v>
      </c>
      <c r="CB86" s="15">
        <f>VLOOKUP(B:B,'[2]SQL Results'!$B$1:$AT$65536,45,0)</f>
        <v>1915</v>
      </c>
      <c r="CC86" s="15">
        <f t="shared" ref="CC86:CC102" si="60">CB86-BZ86</f>
        <v>1250</v>
      </c>
      <c r="CD86" s="52" t="s">
        <v>21</v>
      </c>
      <c r="CE86" s="15">
        <f>VLOOKUP(B:B,'[4]SQL Results'!$B$1:$AT$65536,45,0)</f>
        <v>1915</v>
      </c>
      <c r="CF86" s="52">
        <f>CE86*0.09</f>
        <v>172.35</v>
      </c>
      <c r="CG86" s="52"/>
      <c r="CH86" s="72">
        <f t="shared" si="48"/>
        <v>481.2395</v>
      </c>
      <c r="CI86" s="72">
        <f t="shared" si="49"/>
        <v>-40.28</v>
      </c>
    </row>
    <row r="87" s="2" customFormat="1" spans="1:87">
      <c r="A87" s="14">
        <v>80</v>
      </c>
      <c r="B87" s="14">
        <v>54</v>
      </c>
      <c r="C87" s="14" t="s">
        <v>213</v>
      </c>
      <c r="D87" s="14" t="s">
        <v>132</v>
      </c>
      <c r="E87" s="14" t="s">
        <v>212</v>
      </c>
      <c r="F87" s="15">
        <v>17</v>
      </c>
      <c r="G87" s="15">
        <v>23</v>
      </c>
      <c r="H87" s="15">
        <f>VLOOKUP(B:B,'[2]SQL Results'!$B$1:$G$65536,6,0)</f>
        <v>3</v>
      </c>
      <c r="I87" s="15">
        <f t="shared" si="53"/>
        <v>-14</v>
      </c>
      <c r="J87" s="15" t="s">
        <v>121</v>
      </c>
      <c r="K87" s="15">
        <f>VLOOKUP(B:B,'[4]SQL Results'!$B$1:$G$65536,6,0)</f>
        <v>3</v>
      </c>
      <c r="L87" s="15">
        <f>K87*1</f>
        <v>3</v>
      </c>
      <c r="M87" s="15">
        <f>I87*0.8</f>
        <v>-11.2</v>
      </c>
      <c r="N87" s="15">
        <v>33</v>
      </c>
      <c r="O87" s="21">
        <v>38</v>
      </c>
      <c r="P87" s="21">
        <f>VLOOKUP(B:B,'[2]SQL Results'!$B$1:$L$65536,11,0)</f>
        <v>21</v>
      </c>
      <c r="Q87" s="21">
        <f t="shared" si="54"/>
        <v>-12</v>
      </c>
      <c r="R87" s="21" t="s">
        <v>121</v>
      </c>
      <c r="S87" s="21">
        <f>VLOOKUP(B:B,'[4]SQL Results'!$B$1:$L$65536,11,0)</f>
        <v>24</v>
      </c>
      <c r="T87" s="21">
        <f>S87*0.8</f>
        <v>19.2</v>
      </c>
      <c r="U87" s="21">
        <f>Q87*0.6</f>
        <v>-7.2</v>
      </c>
      <c r="V87" s="21">
        <v>63</v>
      </c>
      <c r="W87" s="21">
        <v>73</v>
      </c>
      <c r="X87" s="21">
        <f>VLOOKUP(B:B,'[2]SQL Results'!$B$1:$V$65536,21,0)</f>
        <v>27</v>
      </c>
      <c r="Y87" s="21">
        <f t="shared" si="55"/>
        <v>-36</v>
      </c>
      <c r="Z87" s="21" t="s">
        <v>121</v>
      </c>
      <c r="AA87" s="21">
        <f>VLOOKUP(B:B,'[4]SQL Results'!$B$1:$V$65536,21,0)</f>
        <v>31</v>
      </c>
      <c r="AB87" s="21">
        <f>AA87*0.8</f>
        <v>24.8</v>
      </c>
      <c r="AC87" s="21">
        <f>Y87*0.4</f>
        <v>-14.4</v>
      </c>
      <c r="AD87" s="21">
        <v>2</v>
      </c>
      <c r="AE87" s="21">
        <v>3</v>
      </c>
      <c r="AF87" s="21">
        <v>0</v>
      </c>
      <c r="AG87" s="21">
        <f t="shared" si="56"/>
        <v>-2</v>
      </c>
      <c r="AH87" s="21" t="s">
        <v>121</v>
      </c>
      <c r="AI87" s="21">
        <f>VLOOKUP(B:B,'[4]SQL Results'!$B$1:$Q$65536,16,0)</f>
        <v>1</v>
      </c>
      <c r="AJ87" s="21">
        <f>AI87*0.8</f>
        <v>0.8</v>
      </c>
      <c r="AK87" s="21">
        <f>AG87*0.4</f>
        <v>-0.8</v>
      </c>
      <c r="AL87" s="21">
        <v>1</v>
      </c>
      <c r="AM87" s="21">
        <v>2</v>
      </c>
      <c r="AN87" s="21">
        <v>0</v>
      </c>
      <c r="AO87" s="21">
        <f t="shared" si="57"/>
        <v>-1</v>
      </c>
      <c r="AP87" s="21" t="s">
        <v>121</v>
      </c>
      <c r="AQ87" s="21">
        <v>0</v>
      </c>
      <c r="AR87" s="21">
        <f>AQ87*0.05</f>
        <v>0</v>
      </c>
      <c r="AS87" s="21">
        <f>AO87*3</f>
        <v>-3</v>
      </c>
      <c r="AT87" s="21">
        <v>23</v>
      </c>
      <c r="AU87" s="21">
        <v>30</v>
      </c>
      <c r="AV87" s="21">
        <f>VLOOKUP(B:B,[3]Sheet2!$B$1:$W$65536,22,0)</f>
        <v>12</v>
      </c>
      <c r="AW87" s="21">
        <f t="shared" si="58"/>
        <v>-11</v>
      </c>
      <c r="AX87" s="21" t="s">
        <v>121</v>
      </c>
      <c r="AY87" s="21">
        <f>VLOOKUP(B:B,[5]Sheet2!$B$1:$X$65536,23,0)</f>
        <v>3298</v>
      </c>
      <c r="AZ87" s="21">
        <f>AY87*0.05</f>
        <v>164.9</v>
      </c>
      <c r="BA87" s="21">
        <f>AW87*8</f>
        <v>-88</v>
      </c>
      <c r="BB87" s="15">
        <v>780</v>
      </c>
      <c r="BC87" s="15">
        <v>1092</v>
      </c>
      <c r="BD87" s="15">
        <v>0</v>
      </c>
      <c r="BE87" s="15">
        <f>BD87-BB87</f>
        <v>-780</v>
      </c>
      <c r="BF87" s="15" t="s">
        <v>121</v>
      </c>
      <c r="BG87" s="15">
        <v>0</v>
      </c>
      <c r="BH87" s="15">
        <f>BG87*0.05</f>
        <v>0</v>
      </c>
      <c r="BI87" s="15">
        <f>BE87*0.04</f>
        <v>-31.2</v>
      </c>
      <c r="BJ87" s="15">
        <v>84.5</v>
      </c>
      <c r="BK87" s="15">
        <v>169</v>
      </c>
      <c r="BL87" s="15">
        <v>0</v>
      </c>
      <c r="BM87" s="15">
        <f t="shared" si="59"/>
        <v>-84.5</v>
      </c>
      <c r="BN87" s="15" t="s">
        <v>121</v>
      </c>
      <c r="BO87" s="15">
        <f>VLOOKUP(B:B,'[4]SQL Results'!$B$1:$AE$65536,30,0)</f>
        <v>175</v>
      </c>
      <c r="BP87" s="15">
        <f>BO87*0.05</f>
        <v>8.75</v>
      </c>
      <c r="BQ87" s="15">
        <f>BM87*0.02</f>
        <v>-1.69</v>
      </c>
      <c r="BR87" s="15">
        <v>685</v>
      </c>
      <c r="BS87" s="17">
        <v>856</v>
      </c>
      <c r="BT87" s="15">
        <f>VLOOKUP(B:B,'[2]SQL Results'!$B$1:$AJ$65536,35,0)</f>
        <v>243.5</v>
      </c>
      <c r="BU87" s="15">
        <f>BT87-BR87</f>
        <v>-441.5</v>
      </c>
      <c r="BV87" s="15" t="s">
        <v>121</v>
      </c>
      <c r="BW87" s="15">
        <f>VLOOKUP(B:B,'[4]SQL Results'!$B$1:$AJ$65536,35,0)</f>
        <v>495.5</v>
      </c>
      <c r="BX87" s="15">
        <f>BW87*0.05</f>
        <v>24.775</v>
      </c>
      <c r="BY87" s="15">
        <f>BU87*0.02</f>
        <v>-8.83</v>
      </c>
      <c r="BZ87" s="22">
        <v>6337</v>
      </c>
      <c r="CA87" s="22">
        <v>6970.7</v>
      </c>
      <c r="CB87" s="15">
        <f>VLOOKUP(B:B,'[2]SQL Results'!$B$1:$AT$65536,45,0)</f>
        <v>683</v>
      </c>
      <c r="CC87" s="15">
        <f t="shared" si="60"/>
        <v>-5654</v>
      </c>
      <c r="CD87" s="52" t="s">
        <v>121</v>
      </c>
      <c r="CE87" s="15">
        <f>VLOOKUP(B:B,'[4]SQL Results'!$B$1:$AT$65536,45,0)</f>
        <v>977</v>
      </c>
      <c r="CF87" s="52">
        <f>CE87*0.05</f>
        <v>48.85</v>
      </c>
      <c r="CG87" s="52">
        <f>CC87*0.02</f>
        <v>-113.08</v>
      </c>
      <c r="CH87" s="72">
        <f t="shared" si="48"/>
        <v>295.075</v>
      </c>
      <c r="CI87" s="72">
        <f t="shared" si="49"/>
        <v>-279.4</v>
      </c>
    </row>
    <row r="88" spans="1:87">
      <c r="A88" s="14">
        <v>81</v>
      </c>
      <c r="B88" s="14">
        <v>52</v>
      </c>
      <c r="C88" s="14" t="s">
        <v>214</v>
      </c>
      <c r="D88" s="14" t="s">
        <v>132</v>
      </c>
      <c r="E88" s="14" t="s">
        <v>212</v>
      </c>
      <c r="F88" s="15">
        <v>17</v>
      </c>
      <c r="G88" s="15">
        <v>23</v>
      </c>
      <c r="H88" s="15">
        <f>VLOOKUP(B:B,'[2]SQL Results'!$B$1:$G$65536,6,0)</f>
        <v>3</v>
      </c>
      <c r="I88" s="15">
        <f t="shared" si="53"/>
        <v>-14</v>
      </c>
      <c r="J88" s="15" t="s">
        <v>121</v>
      </c>
      <c r="K88" s="15">
        <f>VLOOKUP(B:B,'[4]SQL Results'!$B$1:$G$65536,6,0)</f>
        <v>3</v>
      </c>
      <c r="L88" s="15">
        <f>K88*1</f>
        <v>3</v>
      </c>
      <c r="M88" s="15">
        <f>I88*0.8</f>
        <v>-11.2</v>
      </c>
      <c r="N88" s="15">
        <v>35</v>
      </c>
      <c r="O88" s="21">
        <v>40</v>
      </c>
      <c r="P88" s="21">
        <f>VLOOKUP(B:B,'[2]SQL Results'!$B$1:$L$65536,11,0)</f>
        <v>22</v>
      </c>
      <c r="Q88" s="21">
        <f t="shared" si="54"/>
        <v>-13</v>
      </c>
      <c r="R88" s="21" t="s">
        <v>121</v>
      </c>
      <c r="S88" s="21">
        <f>VLOOKUP(B:B,'[4]SQL Results'!$B$1:$L$65536,11,0)</f>
        <v>22</v>
      </c>
      <c r="T88" s="21">
        <f>S88*0.8</f>
        <v>17.6</v>
      </c>
      <c r="U88" s="21">
        <f>Q88*0.6</f>
        <v>-7.8</v>
      </c>
      <c r="V88" s="21">
        <v>36</v>
      </c>
      <c r="W88" s="21">
        <v>41</v>
      </c>
      <c r="X88" s="21">
        <f>VLOOKUP(B:B,'[2]SQL Results'!$B$1:$V$65536,21,0)</f>
        <v>39</v>
      </c>
      <c r="Y88" s="21">
        <f t="shared" si="55"/>
        <v>3</v>
      </c>
      <c r="Z88" s="21" t="s">
        <v>20</v>
      </c>
      <c r="AA88" s="21">
        <f>VLOOKUP(B:B,'[4]SQL Results'!$B$1:$V$65536,21,0)</f>
        <v>36</v>
      </c>
      <c r="AB88" s="21">
        <f>AA88*1</f>
        <v>36</v>
      </c>
      <c r="AC88" s="21"/>
      <c r="AD88" s="21">
        <v>2</v>
      </c>
      <c r="AE88" s="21">
        <v>3</v>
      </c>
      <c r="AF88" s="21">
        <v>0</v>
      </c>
      <c r="AG88" s="21">
        <f t="shared" si="56"/>
        <v>-2</v>
      </c>
      <c r="AH88" s="21" t="s">
        <v>121</v>
      </c>
      <c r="AI88" s="21">
        <v>0</v>
      </c>
      <c r="AJ88" s="21">
        <f>AI88*0.8</f>
        <v>0</v>
      </c>
      <c r="AK88" s="21">
        <f>AG88*0.4</f>
        <v>-0.8</v>
      </c>
      <c r="AL88" s="21">
        <v>1</v>
      </c>
      <c r="AM88" s="21">
        <v>2</v>
      </c>
      <c r="AN88" s="21">
        <v>0</v>
      </c>
      <c r="AO88" s="21">
        <f t="shared" si="57"/>
        <v>-1</v>
      </c>
      <c r="AP88" s="21" t="s">
        <v>121</v>
      </c>
      <c r="AQ88" s="21">
        <v>0</v>
      </c>
      <c r="AR88" s="21">
        <f>AQ88*0.05</f>
        <v>0</v>
      </c>
      <c r="AS88" s="21">
        <f>AO88*3</f>
        <v>-3</v>
      </c>
      <c r="AT88" s="21">
        <v>14</v>
      </c>
      <c r="AU88" s="21">
        <v>18</v>
      </c>
      <c r="AV88" s="21">
        <f>VLOOKUP(B:B,[3]Sheet2!$B$1:$W$65536,22,0)</f>
        <v>16</v>
      </c>
      <c r="AW88" s="21">
        <f t="shared" si="58"/>
        <v>2</v>
      </c>
      <c r="AX88" s="21" t="s">
        <v>20</v>
      </c>
      <c r="AY88" s="21">
        <f>VLOOKUP(B:B,[5]Sheet2!$B$1:$X$65536,23,0)</f>
        <v>3336.28</v>
      </c>
      <c r="AZ88" s="21">
        <f>AY88*0.08</f>
        <v>266.9024</v>
      </c>
      <c r="BA88" s="21"/>
      <c r="BB88" s="15">
        <v>136</v>
      </c>
      <c r="BC88" s="15">
        <v>204</v>
      </c>
      <c r="BD88" s="15">
        <f>VLOOKUP(B:B,'[2]SQL Results'!$B$1:$AO$65536,40,0)</f>
        <v>198</v>
      </c>
      <c r="BE88" s="15">
        <f>BD88-BB88</f>
        <v>62</v>
      </c>
      <c r="BF88" s="15" t="s">
        <v>20</v>
      </c>
      <c r="BG88" s="15">
        <f>VLOOKUP(B:B,'[4]SQL Results'!$B$1:$AO$65536,40,0)</f>
        <v>198</v>
      </c>
      <c r="BH88" s="15">
        <f>BG88*0.07</f>
        <v>13.86</v>
      </c>
      <c r="BI88" s="15"/>
      <c r="BJ88" s="15">
        <v>84.5</v>
      </c>
      <c r="BK88" s="15">
        <v>169</v>
      </c>
      <c r="BL88" s="15">
        <v>0</v>
      </c>
      <c r="BM88" s="15">
        <f t="shared" si="59"/>
        <v>-84.5</v>
      </c>
      <c r="BN88" s="15" t="s">
        <v>121</v>
      </c>
      <c r="BO88" s="15">
        <v>0</v>
      </c>
      <c r="BP88" s="15">
        <f>BO88*0.05</f>
        <v>0</v>
      </c>
      <c r="BQ88" s="15">
        <f>BM88*0.02</f>
        <v>-1.69</v>
      </c>
      <c r="BR88" s="15">
        <v>935.01</v>
      </c>
      <c r="BS88" s="17">
        <v>1169</v>
      </c>
      <c r="BT88" s="15">
        <f>VLOOKUP(B:B,'[2]SQL Results'!$B$1:$AJ$65536,35,0)</f>
        <v>965</v>
      </c>
      <c r="BU88" s="15">
        <f>BT88-BR88</f>
        <v>29.99</v>
      </c>
      <c r="BV88" s="49" t="s">
        <v>20</v>
      </c>
      <c r="BW88" s="15">
        <f>VLOOKUP(B:B,'[4]SQL Results'!$B$1:$AJ$65536,35,0)</f>
        <v>721.5</v>
      </c>
      <c r="BX88" s="49">
        <f>BW88*0.07</f>
        <v>50.505</v>
      </c>
      <c r="BY88" s="17"/>
      <c r="BZ88" s="22">
        <v>2573.76</v>
      </c>
      <c r="CA88" s="22">
        <v>3217.2</v>
      </c>
      <c r="CB88" s="15">
        <f>VLOOKUP(B:B,'[2]SQL Results'!$B$1:$AT$65536,45,0)</f>
        <v>970.03</v>
      </c>
      <c r="CC88" s="15">
        <f t="shared" si="60"/>
        <v>-1603.73</v>
      </c>
      <c r="CD88" s="52" t="s">
        <v>121</v>
      </c>
      <c r="CE88" s="15">
        <f>VLOOKUP(B:B,'[4]SQL Results'!$B$1:$AT$65536,45,0)</f>
        <v>970.03</v>
      </c>
      <c r="CF88" s="52">
        <f>CE88*0.05</f>
        <v>48.5015</v>
      </c>
      <c r="CG88" s="52">
        <f>CC88*0.02</f>
        <v>-32.0746</v>
      </c>
      <c r="CH88" s="72">
        <f t="shared" si="48"/>
        <v>436.3689</v>
      </c>
      <c r="CI88" s="72">
        <f t="shared" si="49"/>
        <v>-56.5646</v>
      </c>
    </row>
    <row r="89" spans="1:87">
      <c r="A89" s="14">
        <v>82</v>
      </c>
      <c r="B89" s="14">
        <v>587</v>
      </c>
      <c r="C89" s="14" t="s">
        <v>215</v>
      </c>
      <c r="D89" s="14" t="s">
        <v>132</v>
      </c>
      <c r="E89" s="14" t="s">
        <v>212</v>
      </c>
      <c r="F89" s="15">
        <v>17</v>
      </c>
      <c r="G89" s="15">
        <v>23</v>
      </c>
      <c r="H89" s="15">
        <f>VLOOKUP(B:B,'[2]SQL Results'!$B$1:$G$65536,6,0)</f>
        <v>16</v>
      </c>
      <c r="I89" s="15">
        <f t="shared" si="53"/>
        <v>-1</v>
      </c>
      <c r="J89" s="15" t="s">
        <v>121</v>
      </c>
      <c r="K89" s="15">
        <f>VLOOKUP(B:B,'[4]SQL Results'!$B$1:$G$65536,6,0)</f>
        <v>14</v>
      </c>
      <c r="L89" s="15">
        <f>K89*1</f>
        <v>14</v>
      </c>
      <c r="M89" s="15">
        <f>I89*0.8</f>
        <v>-0.8</v>
      </c>
      <c r="N89" s="15">
        <v>35</v>
      </c>
      <c r="O89" s="21">
        <v>40</v>
      </c>
      <c r="P89" s="21">
        <f>VLOOKUP(B:B,'[2]SQL Results'!$B$1:$L$65536,11,0)</f>
        <v>47</v>
      </c>
      <c r="Q89" s="21">
        <f t="shared" si="54"/>
        <v>12</v>
      </c>
      <c r="R89" s="21" t="s">
        <v>21</v>
      </c>
      <c r="S89" s="21">
        <f>VLOOKUP(B:B,'[4]SQL Results'!$B$1:$L$65536,11,0)</f>
        <v>44</v>
      </c>
      <c r="T89" s="21">
        <f>S89*2</f>
        <v>88</v>
      </c>
      <c r="U89" s="21"/>
      <c r="V89" s="21">
        <v>47</v>
      </c>
      <c r="W89" s="21">
        <v>53</v>
      </c>
      <c r="X89" s="21">
        <f>VLOOKUP(B:B,'[2]SQL Results'!$B$1:$V$65536,21,0)</f>
        <v>49</v>
      </c>
      <c r="Y89" s="21">
        <f t="shared" si="55"/>
        <v>2</v>
      </c>
      <c r="Z89" s="21" t="s">
        <v>20</v>
      </c>
      <c r="AA89" s="21">
        <f>VLOOKUP(B:B,'[4]SQL Results'!$B$1:$V$65536,21,0)</f>
        <v>51</v>
      </c>
      <c r="AB89" s="21">
        <f>AA89*1</f>
        <v>51</v>
      </c>
      <c r="AC89" s="21"/>
      <c r="AD89" s="21">
        <v>2</v>
      </c>
      <c r="AE89" s="21">
        <v>3</v>
      </c>
      <c r="AF89" s="21">
        <f>VLOOKUP(B:B,'[2]SQL Results'!$B$1:$Q$65536,16,0)</f>
        <v>4</v>
      </c>
      <c r="AG89" s="21">
        <f t="shared" si="56"/>
        <v>2</v>
      </c>
      <c r="AH89" s="21" t="s">
        <v>21</v>
      </c>
      <c r="AI89" s="21">
        <f>VLOOKUP(B:B,'[4]SQL Results'!$B$1:$Q$65536,16,0)</f>
        <v>4</v>
      </c>
      <c r="AJ89" s="21">
        <f>AI89*2</f>
        <v>8</v>
      </c>
      <c r="AK89" s="21"/>
      <c r="AL89" s="21">
        <v>1</v>
      </c>
      <c r="AM89" s="21">
        <v>2</v>
      </c>
      <c r="AN89" s="21">
        <v>0</v>
      </c>
      <c r="AO89" s="21">
        <f t="shared" si="57"/>
        <v>-1</v>
      </c>
      <c r="AP89" s="21" t="s">
        <v>121</v>
      </c>
      <c r="AQ89" s="21">
        <v>0</v>
      </c>
      <c r="AR89" s="21">
        <f>AQ89*0.05</f>
        <v>0</v>
      </c>
      <c r="AS89" s="21">
        <f>AO89*3</f>
        <v>-3</v>
      </c>
      <c r="AT89" s="21">
        <v>15</v>
      </c>
      <c r="AU89" s="21">
        <v>20</v>
      </c>
      <c r="AV89" s="21">
        <f>VLOOKUP(B:B,[3]Sheet2!$B$1:$W$65536,22,0)</f>
        <v>18</v>
      </c>
      <c r="AW89" s="21">
        <f t="shared" si="58"/>
        <v>3</v>
      </c>
      <c r="AX89" s="21" t="s">
        <v>20</v>
      </c>
      <c r="AY89" s="21">
        <f>VLOOKUP(B:B,[5]Sheet2!$B$1:$X$65536,23,0)</f>
        <v>2328</v>
      </c>
      <c r="AZ89" s="21">
        <f>AY89*0.08</f>
        <v>186.24</v>
      </c>
      <c r="BA89" s="21"/>
      <c r="BB89" s="15">
        <v>2410</v>
      </c>
      <c r="BC89" s="15">
        <v>2892</v>
      </c>
      <c r="BD89" s="15">
        <f>VLOOKUP(B:B,'[2]SQL Results'!$B$1:$AO$65536,40,0)</f>
        <v>1128.61</v>
      </c>
      <c r="BE89" s="15">
        <f>BD89-BB89</f>
        <v>-1281.39</v>
      </c>
      <c r="BF89" s="15" t="s">
        <v>121</v>
      </c>
      <c r="BG89" s="15">
        <f>VLOOKUP(B:B,'[4]SQL Results'!$B$1:$AO$65536,40,0)</f>
        <v>1128.61</v>
      </c>
      <c r="BH89" s="15">
        <f>BG89*0.05</f>
        <v>56.4305</v>
      </c>
      <c r="BI89" s="15">
        <f>BE89*0.04</f>
        <v>-51.2556</v>
      </c>
      <c r="BJ89" s="15">
        <v>256.51</v>
      </c>
      <c r="BK89" s="15">
        <v>384.8</v>
      </c>
      <c r="BL89" s="15">
        <f>VLOOKUP(B:B,'[2]SQL Results'!$B$1:$AE$65536,30,0)</f>
        <v>360.01</v>
      </c>
      <c r="BM89" s="15">
        <f t="shared" si="59"/>
        <v>103.5</v>
      </c>
      <c r="BN89" s="15" t="s">
        <v>20</v>
      </c>
      <c r="BO89" s="15">
        <f>VLOOKUP(B:B,'[4]SQL Results'!$B$1:$AE$65536,30,0)</f>
        <v>360.01</v>
      </c>
      <c r="BP89" s="15">
        <f>BO89*0.07</f>
        <v>25.2007</v>
      </c>
      <c r="BQ89" s="15"/>
      <c r="BR89" s="15">
        <v>753.5</v>
      </c>
      <c r="BS89" s="17">
        <v>942</v>
      </c>
      <c r="BT89" s="15">
        <f>VLOOKUP(B:B,'[2]SQL Results'!$B$1:$AJ$65536,35,0)</f>
        <v>644</v>
      </c>
      <c r="BU89" s="15">
        <f>BT89-BR89</f>
        <v>-109.5</v>
      </c>
      <c r="BV89" s="15" t="s">
        <v>121</v>
      </c>
      <c r="BW89" s="15">
        <f>VLOOKUP(B:B,'[4]SQL Results'!$B$1:$AJ$65536,35,0)</f>
        <v>543.5</v>
      </c>
      <c r="BX89" s="17"/>
      <c r="BY89" s="17"/>
      <c r="BZ89" s="22">
        <v>977</v>
      </c>
      <c r="CA89" s="22">
        <v>1367.8</v>
      </c>
      <c r="CB89" s="15">
        <f>VLOOKUP(B:B,'[2]SQL Results'!$B$1:$AT$65536,45,0)</f>
        <v>815.97</v>
      </c>
      <c r="CC89" s="15">
        <f t="shared" si="60"/>
        <v>-161.03</v>
      </c>
      <c r="CD89" s="52" t="s">
        <v>121</v>
      </c>
      <c r="CE89" s="15">
        <f>VLOOKUP(B:B,'[4]SQL Results'!$B$1:$AT$65536,45,0)</f>
        <v>975.97</v>
      </c>
      <c r="CF89" s="52">
        <f>CE89*0.05</f>
        <v>48.7985</v>
      </c>
      <c r="CG89" s="52">
        <f>CC89*0.02</f>
        <v>-3.2206</v>
      </c>
      <c r="CH89" s="72">
        <f t="shared" si="48"/>
        <v>477.6697</v>
      </c>
      <c r="CI89" s="72">
        <f t="shared" si="49"/>
        <v>-58.2762</v>
      </c>
    </row>
    <row r="90" spans="1:87">
      <c r="A90" s="14">
        <v>83</v>
      </c>
      <c r="B90" s="14">
        <v>329</v>
      </c>
      <c r="C90" s="14" t="s">
        <v>216</v>
      </c>
      <c r="D90" s="14" t="s">
        <v>123</v>
      </c>
      <c r="E90" s="14" t="s">
        <v>212</v>
      </c>
      <c r="F90" s="15">
        <v>20</v>
      </c>
      <c r="G90" s="15">
        <v>27</v>
      </c>
      <c r="H90" s="15">
        <v>0</v>
      </c>
      <c r="I90" s="15">
        <f t="shared" si="53"/>
        <v>-20</v>
      </c>
      <c r="J90" s="15" t="s">
        <v>121</v>
      </c>
      <c r="K90" s="15">
        <v>0</v>
      </c>
      <c r="L90" s="15">
        <f>K90*1</f>
        <v>0</v>
      </c>
      <c r="M90" s="15">
        <f>I90*0.8</f>
        <v>-16</v>
      </c>
      <c r="N90" s="15">
        <v>18</v>
      </c>
      <c r="O90" s="21">
        <v>20</v>
      </c>
      <c r="P90" s="21">
        <f>VLOOKUP(B:B,'[2]SQL Results'!$B$1:$L$65536,11,0)</f>
        <v>17</v>
      </c>
      <c r="Q90" s="21">
        <f t="shared" si="54"/>
        <v>-1</v>
      </c>
      <c r="R90" s="21" t="s">
        <v>121</v>
      </c>
      <c r="S90" s="21">
        <f>VLOOKUP(B:B,'[4]SQL Results'!$B$1:$L$65536,11,0)</f>
        <v>15</v>
      </c>
      <c r="T90" s="21">
        <f>S90*0.8</f>
        <v>12</v>
      </c>
      <c r="U90" s="21">
        <f>Q90*0.6</f>
        <v>-0.6</v>
      </c>
      <c r="V90" s="21">
        <v>37</v>
      </c>
      <c r="W90" s="21">
        <v>42</v>
      </c>
      <c r="X90" s="21">
        <f>VLOOKUP(B:B,'[2]SQL Results'!$B$1:$V$65536,21,0)</f>
        <v>20</v>
      </c>
      <c r="Y90" s="21">
        <f t="shared" si="55"/>
        <v>-17</v>
      </c>
      <c r="Z90" s="21" t="s">
        <v>121</v>
      </c>
      <c r="AA90" s="21">
        <f>VLOOKUP(B:B,'[4]SQL Results'!$B$1:$V$65536,21,0)</f>
        <v>17</v>
      </c>
      <c r="AB90" s="21">
        <f>AA90*0.8</f>
        <v>13.6</v>
      </c>
      <c r="AC90" s="21">
        <f>Y90*0.4</f>
        <v>-6.8</v>
      </c>
      <c r="AD90" s="21">
        <v>4</v>
      </c>
      <c r="AE90" s="21">
        <v>5</v>
      </c>
      <c r="AF90" s="21">
        <f>VLOOKUP(B:B,'[2]SQL Results'!$B$1:$Q$65536,16,0)</f>
        <v>3</v>
      </c>
      <c r="AG90" s="21">
        <f t="shared" si="56"/>
        <v>-1</v>
      </c>
      <c r="AH90" s="21" t="s">
        <v>121</v>
      </c>
      <c r="AI90" s="21">
        <f>VLOOKUP(B:B,'[4]SQL Results'!$B$1:$Q$65536,16,0)</f>
        <v>3</v>
      </c>
      <c r="AJ90" s="21">
        <f>AI90*0.8</f>
        <v>2.4</v>
      </c>
      <c r="AK90" s="21">
        <f>AG90*0.4</f>
        <v>-0.4</v>
      </c>
      <c r="AL90" s="21">
        <v>1</v>
      </c>
      <c r="AM90" s="21">
        <v>2</v>
      </c>
      <c r="AN90" s="21">
        <v>0</v>
      </c>
      <c r="AO90" s="21">
        <f t="shared" si="57"/>
        <v>-1</v>
      </c>
      <c r="AP90" s="21" t="s">
        <v>121</v>
      </c>
      <c r="AQ90" s="21">
        <v>0</v>
      </c>
      <c r="AR90" s="21">
        <f>AQ90*0.05</f>
        <v>0</v>
      </c>
      <c r="AS90" s="21">
        <f>AO90*3</f>
        <v>-3</v>
      </c>
      <c r="AT90" s="21">
        <v>26</v>
      </c>
      <c r="AU90" s="21">
        <v>34</v>
      </c>
      <c r="AV90" s="21">
        <f>VLOOKUP(B:B,[3]Sheet2!$B$1:$W$65536,22,0)</f>
        <v>25</v>
      </c>
      <c r="AW90" s="21">
        <f t="shared" si="58"/>
        <v>-1</v>
      </c>
      <c r="AX90" s="21" t="s">
        <v>121</v>
      </c>
      <c r="AY90" s="21">
        <f>VLOOKUP(B:B,[5]Sheet2!$B$1:$X$65536,23,0)</f>
        <v>7567.01</v>
      </c>
      <c r="AZ90" s="21">
        <f>AY90*0.05</f>
        <v>378.3505</v>
      </c>
      <c r="BA90" s="21">
        <f>AW90*8</f>
        <v>-8</v>
      </c>
      <c r="BB90" s="15">
        <v>600.6</v>
      </c>
      <c r="BC90" s="15">
        <v>840.84</v>
      </c>
      <c r="BD90" s="15">
        <f>VLOOKUP(B:B,'[2]SQL Results'!$B$1:$AO$65536,40,0)</f>
        <v>594</v>
      </c>
      <c r="BE90" s="15">
        <f>BD90-BB90</f>
        <v>-6.60000000000002</v>
      </c>
      <c r="BF90" s="15" t="s">
        <v>121</v>
      </c>
      <c r="BG90" s="15">
        <f>VLOOKUP(B:B,'[4]SQL Results'!$B$1:$AO$65536,40,0)</f>
        <v>594</v>
      </c>
      <c r="BH90" s="15">
        <f>BG90*0.05</f>
        <v>29.7</v>
      </c>
      <c r="BI90" s="15">
        <f>BE90*0.04</f>
        <v>-0.264000000000001</v>
      </c>
      <c r="BJ90" s="15">
        <v>616.8</v>
      </c>
      <c r="BK90" s="15">
        <v>740.2</v>
      </c>
      <c r="BL90" s="15">
        <v>0</v>
      </c>
      <c r="BM90" s="15">
        <f t="shared" si="59"/>
        <v>-616.8</v>
      </c>
      <c r="BN90" s="15" t="s">
        <v>121</v>
      </c>
      <c r="BO90" s="15">
        <v>0</v>
      </c>
      <c r="BP90" s="15">
        <f>BO90*0.05</f>
        <v>0</v>
      </c>
      <c r="BQ90" s="15">
        <f>BM90*0.02</f>
        <v>-12.336</v>
      </c>
      <c r="BR90" s="15">
        <v>418.5</v>
      </c>
      <c r="BS90" s="15">
        <v>586</v>
      </c>
      <c r="BT90" s="15">
        <f>VLOOKUP(B:B,'[2]SQL Results'!$B$1:$AJ$65536,35,0)</f>
        <v>972.52</v>
      </c>
      <c r="BU90" s="15">
        <f>BT90-BR90</f>
        <v>554.02</v>
      </c>
      <c r="BV90" s="15" t="s">
        <v>21</v>
      </c>
      <c r="BW90" s="15">
        <f>VLOOKUP(B:B,'[4]SQL Results'!$B$1:$AJ$65536,35,0)</f>
        <v>898.02</v>
      </c>
      <c r="BX90" s="15">
        <f>BW90*0.09</f>
        <v>80.8218</v>
      </c>
      <c r="BY90" s="15"/>
      <c r="BZ90" s="22">
        <v>3976</v>
      </c>
      <c r="CA90" s="22">
        <v>4970</v>
      </c>
      <c r="CB90" s="15">
        <f>VLOOKUP(B:B,'[2]SQL Results'!$B$1:$AT$65536,45,0)</f>
        <v>1425</v>
      </c>
      <c r="CC90" s="15">
        <f t="shared" si="60"/>
        <v>-2551</v>
      </c>
      <c r="CD90" s="52" t="s">
        <v>121</v>
      </c>
      <c r="CE90" s="15">
        <f>VLOOKUP(B:B,'[4]SQL Results'!$B$1:$AT$65536,45,0)</f>
        <v>1434</v>
      </c>
      <c r="CF90" s="52">
        <f>CE90*0.05</f>
        <v>71.7</v>
      </c>
      <c r="CG90" s="52">
        <f>CC90*0.02</f>
        <v>-51.02</v>
      </c>
      <c r="CH90" s="72">
        <f t="shared" si="48"/>
        <v>588.5723</v>
      </c>
      <c r="CI90" s="72">
        <f t="shared" si="49"/>
        <v>-98.42</v>
      </c>
    </row>
    <row r="91" spans="1:87">
      <c r="A91" s="14">
        <v>84</v>
      </c>
      <c r="B91" s="14">
        <v>754</v>
      </c>
      <c r="C91" s="14" t="s">
        <v>217</v>
      </c>
      <c r="D91" s="14" t="s">
        <v>167</v>
      </c>
      <c r="E91" s="14" t="s">
        <v>212</v>
      </c>
      <c r="F91" s="15">
        <v>12</v>
      </c>
      <c r="G91" s="15">
        <v>15</v>
      </c>
      <c r="H91" s="15">
        <f>VLOOKUP(B:B,'[2]SQL Results'!$B$1:$G$65536,6,0)</f>
        <v>16</v>
      </c>
      <c r="I91" s="15">
        <f t="shared" si="53"/>
        <v>4</v>
      </c>
      <c r="J91" s="15" t="s">
        <v>21</v>
      </c>
      <c r="K91" s="15">
        <f>VLOOKUP(B:B,'[4]SQL Results'!$B$1:$G$65536,6,0)</f>
        <v>15</v>
      </c>
      <c r="L91" s="15">
        <f>K91*3.5</f>
        <v>52.5</v>
      </c>
      <c r="M91" s="15"/>
      <c r="N91" s="15">
        <v>9</v>
      </c>
      <c r="O91" s="21">
        <v>9</v>
      </c>
      <c r="P91" s="21">
        <f>VLOOKUP(B:B,'[2]SQL Results'!$B$1:$L$65536,11,0)</f>
        <v>39</v>
      </c>
      <c r="Q91" s="21">
        <f t="shared" si="54"/>
        <v>30</v>
      </c>
      <c r="R91" s="21" t="s">
        <v>21</v>
      </c>
      <c r="S91" s="21">
        <f>VLOOKUP(B:B,'[4]SQL Results'!$B$1:$L$65536,11,0)</f>
        <v>37</v>
      </c>
      <c r="T91" s="21">
        <f>S91*2</f>
        <v>74</v>
      </c>
      <c r="U91" s="21"/>
      <c r="V91" s="21">
        <v>20</v>
      </c>
      <c r="W91" s="21">
        <v>20</v>
      </c>
      <c r="X91" s="21">
        <f>VLOOKUP(B:B,'[2]SQL Results'!$B$1:$V$65536,21,0)</f>
        <v>49</v>
      </c>
      <c r="Y91" s="21">
        <f t="shared" si="55"/>
        <v>29</v>
      </c>
      <c r="Z91" s="21" t="s">
        <v>21</v>
      </c>
      <c r="AA91" s="21">
        <f>VLOOKUP(B:B,'[4]SQL Results'!$B$1:$V$65536,21,0)</f>
        <v>46</v>
      </c>
      <c r="AB91" s="21">
        <f>AA91*1.5</f>
        <v>69</v>
      </c>
      <c r="AC91" s="21"/>
      <c r="AD91" s="21">
        <v>1</v>
      </c>
      <c r="AE91" s="21">
        <v>1</v>
      </c>
      <c r="AF91" s="21">
        <f>VLOOKUP(B:B,'[2]SQL Results'!$B$1:$Q$65536,16,0)</f>
        <v>4</v>
      </c>
      <c r="AG91" s="21">
        <f t="shared" si="56"/>
        <v>3</v>
      </c>
      <c r="AH91" s="21" t="s">
        <v>21</v>
      </c>
      <c r="AI91" s="21">
        <f>VLOOKUP(B:B,'[4]SQL Results'!$B$1:$Q$65536,16,0)</f>
        <v>4</v>
      </c>
      <c r="AJ91" s="21">
        <f>AI91*2</f>
        <v>8</v>
      </c>
      <c r="AK91" s="21"/>
      <c r="AL91" s="21">
        <v>1</v>
      </c>
      <c r="AM91" s="21">
        <v>2</v>
      </c>
      <c r="AN91" s="21">
        <v>0</v>
      </c>
      <c r="AO91" s="21">
        <f t="shared" si="57"/>
        <v>-1</v>
      </c>
      <c r="AP91" s="21" t="s">
        <v>121</v>
      </c>
      <c r="AQ91" s="21">
        <v>0</v>
      </c>
      <c r="AR91" s="21">
        <f>AQ91*0.05</f>
        <v>0</v>
      </c>
      <c r="AS91" s="21">
        <f>AO91*3</f>
        <v>-3</v>
      </c>
      <c r="AT91" s="21">
        <v>1</v>
      </c>
      <c r="AU91" s="21">
        <v>3</v>
      </c>
      <c r="AV91" s="21">
        <f>VLOOKUP(B:B,[3]Sheet2!$B$1:$W$65536,22,0)</f>
        <v>6</v>
      </c>
      <c r="AW91" s="21">
        <f t="shared" si="58"/>
        <v>5</v>
      </c>
      <c r="AX91" s="21" t="s">
        <v>21</v>
      </c>
      <c r="AY91" s="21">
        <f>VLOOKUP(B:B,[5]Sheet2!$B$1:$X$65536,23,0)</f>
        <v>1552</v>
      </c>
      <c r="AZ91" s="21">
        <f>AY91*0.1</f>
        <v>155.2</v>
      </c>
      <c r="BA91" s="21"/>
      <c r="BB91" s="15">
        <v>660</v>
      </c>
      <c r="BC91" s="15">
        <v>924</v>
      </c>
      <c r="BD91" s="15">
        <f>VLOOKUP(B:B,'[2]SQL Results'!$B$1:$AO$65536,40,0)</f>
        <v>990</v>
      </c>
      <c r="BE91" s="15">
        <f>BD91-BC91</f>
        <v>66</v>
      </c>
      <c r="BF91" s="15" t="s">
        <v>21</v>
      </c>
      <c r="BG91" s="15">
        <f>VLOOKUP(B:B,'[4]SQL Results'!$B$1:$AO$65536,40,0)</f>
        <v>384</v>
      </c>
      <c r="BH91" s="15">
        <f>BG91*0.08</f>
        <v>30.72</v>
      </c>
      <c r="BI91" s="15"/>
      <c r="BJ91" s="15">
        <v>84.5</v>
      </c>
      <c r="BK91" s="15">
        <v>169</v>
      </c>
      <c r="BL91" s="15">
        <f>VLOOKUP(B:B,'[2]SQL Results'!$B$1:$AE$65536,30,0)</f>
        <v>84.5</v>
      </c>
      <c r="BM91" s="15">
        <f t="shared" si="59"/>
        <v>0</v>
      </c>
      <c r="BN91" s="15" t="s">
        <v>20</v>
      </c>
      <c r="BO91" s="15">
        <v>0</v>
      </c>
      <c r="BP91" s="15">
        <f>BO91*0.07</f>
        <v>0</v>
      </c>
      <c r="BQ91" s="15"/>
      <c r="BR91" s="15">
        <v>28.25</v>
      </c>
      <c r="BS91" s="15">
        <v>57</v>
      </c>
      <c r="BT91" s="15">
        <f>VLOOKUP(B:B,'[2]SQL Results'!$B$1:$AJ$65536,35,0)</f>
        <v>202.5</v>
      </c>
      <c r="BU91" s="15">
        <f>BT91-BS91</f>
        <v>145.5</v>
      </c>
      <c r="BV91" s="15" t="s">
        <v>21</v>
      </c>
      <c r="BW91" s="15">
        <f>VLOOKUP(B:B,'[4]SQL Results'!$B$1:$AJ$65536,35,0)</f>
        <v>202.5</v>
      </c>
      <c r="BX91" s="15"/>
      <c r="BY91" s="15"/>
      <c r="BZ91" s="22">
        <v>380</v>
      </c>
      <c r="CA91" s="22">
        <v>532</v>
      </c>
      <c r="CB91" s="15">
        <f>VLOOKUP(B:B,'[2]SQL Results'!$B$1:$AT$65536,45,0)</f>
        <v>665</v>
      </c>
      <c r="CC91" s="15">
        <f t="shared" si="60"/>
        <v>285</v>
      </c>
      <c r="CD91" s="52" t="s">
        <v>21</v>
      </c>
      <c r="CE91" s="15">
        <f>VLOOKUP(B:B,'[4]SQL Results'!$B$1:$AT$65536,45,0)</f>
        <v>380</v>
      </c>
      <c r="CF91" s="52">
        <f>CE91*0.09</f>
        <v>34.2</v>
      </c>
      <c r="CG91" s="52"/>
      <c r="CH91" s="72">
        <f t="shared" si="48"/>
        <v>423.62</v>
      </c>
      <c r="CI91" s="72">
        <f t="shared" si="49"/>
        <v>-3</v>
      </c>
    </row>
    <row r="92" spans="1:87">
      <c r="A92" s="14">
        <v>85</v>
      </c>
      <c r="B92" s="14">
        <v>704</v>
      </c>
      <c r="C92" s="14" t="s">
        <v>218</v>
      </c>
      <c r="D92" s="14" t="s">
        <v>135</v>
      </c>
      <c r="E92" s="14" t="s">
        <v>212</v>
      </c>
      <c r="F92" s="15">
        <v>17</v>
      </c>
      <c r="G92" s="15">
        <v>22</v>
      </c>
      <c r="H92" s="15">
        <f>VLOOKUP(B:B,'[2]SQL Results'!$B$1:$G$65536,6,0)</f>
        <v>30</v>
      </c>
      <c r="I92" s="15">
        <f t="shared" si="53"/>
        <v>13</v>
      </c>
      <c r="J92" s="15" t="s">
        <v>21</v>
      </c>
      <c r="K92" s="15">
        <f>VLOOKUP(B:B,'[4]SQL Results'!$B$1:$G$65536,6,0)</f>
        <v>18</v>
      </c>
      <c r="L92" s="15">
        <f>K92*3.5</f>
        <v>63</v>
      </c>
      <c r="M92" s="15"/>
      <c r="N92" s="15">
        <v>20</v>
      </c>
      <c r="O92" s="21">
        <v>23</v>
      </c>
      <c r="P92" s="21">
        <f>VLOOKUP(B:B,'[2]SQL Results'!$B$1:$L$65536,11,0)</f>
        <v>21</v>
      </c>
      <c r="Q92" s="21">
        <f t="shared" si="54"/>
        <v>1</v>
      </c>
      <c r="R92" s="21" t="s">
        <v>20</v>
      </c>
      <c r="S92" s="21">
        <f>VLOOKUP(B:B,'[4]SQL Results'!$B$1:$L$65536,11,0)</f>
        <v>20</v>
      </c>
      <c r="T92" s="21">
        <f>S92*1</f>
        <v>20</v>
      </c>
      <c r="U92" s="21"/>
      <c r="V92" s="21">
        <v>31</v>
      </c>
      <c r="W92" s="21">
        <v>35</v>
      </c>
      <c r="X92" s="21">
        <f>VLOOKUP(B:B,'[2]SQL Results'!$B$1:$V$65536,21,0)</f>
        <v>31</v>
      </c>
      <c r="Y92" s="21">
        <f t="shared" si="55"/>
        <v>0</v>
      </c>
      <c r="Z92" s="21" t="s">
        <v>20</v>
      </c>
      <c r="AA92" s="21">
        <f>VLOOKUP(B:B,'[4]SQL Results'!$B$1:$V$65536,21,0)</f>
        <v>17</v>
      </c>
      <c r="AB92" s="21">
        <f>AA92*1</f>
        <v>17</v>
      </c>
      <c r="AC92" s="21"/>
      <c r="AD92" s="21">
        <v>2</v>
      </c>
      <c r="AE92" s="21">
        <v>3</v>
      </c>
      <c r="AF92" s="21">
        <f>VLOOKUP(B:B,'[2]SQL Results'!$B$1:$Q$65536,16,0)</f>
        <v>4</v>
      </c>
      <c r="AG92" s="21">
        <f t="shared" si="56"/>
        <v>2</v>
      </c>
      <c r="AH92" s="21" t="s">
        <v>21</v>
      </c>
      <c r="AI92" s="21">
        <f>VLOOKUP(B:B,'[4]SQL Results'!$B$1:$Q$65536,16,0)</f>
        <v>4</v>
      </c>
      <c r="AJ92" s="21">
        <f>AI92*2</f>
        <v>8</v>
      </c>
      <c r="AK92" s="21"/>
      <c r="AL92" s="21">
        <v>3</v>
      </c>
      <c r="AM92" s="21">
        <v>4</v>
      </c>
      <c r="AN92" s="21">
        <f>VLOOKUP(B:B,[3]Sheet1!$B$1:$W$65536,22,0)</f>
        <v>3</v>
      </c>
      <c r="AO92" s="21">
        <f t="shared" si="57"/>
        <v>0</v>
      </c>
      <c r="AP92" s="21" t="s">
        <v>20</v>
      </c>
      <c r="AQ92" s="21">
        <f>VLOOKUP(B:B,[5]Sheet1!$B$1:$X$65536,23,0)</f>
        <v>396.01</v>
      </c>
      <c r="AR92" s="21">
        <f>AQ92*0.08</f>
        <v>31.6808</v>
      </c>
      <c r="AS92" s="21"/>
      <c r="AT92" s="21">
        <v>1</v>
      </c>
      <c r="AU92" s="21">
        <v>3</v>
      </c>
      <c r="AV92" s="21">
        <f>VLOOKUP(B:B,[3]Sheet2!$B$1:$W$65536,22,0)</f>
        <v>9</v>
      </c>
      <c r="AW92" s="21">
        <f t="shared" si="58"/>
        <v>8</v>
      </c>
      <c r="AX92" s="21" t="s">
        <v>21</v>
      </c>
      <c r="AY92" s="21">
        <f>VLOOKUP(B:B,[5]Sheet2!$B$1:$X$65536,23,0)</f>
        <v>1940</v>
      </c>
      <c r="AZ92" s="21">
        <f>AY92*0.1</f>
        <v>194</v>
      </c>
      <c r="BA92" s="21"/>
      <c r="BB92" s="15">
        <v>1386</v>
      </c>
      <c r="BC92" s="15">
        <v>1801.8</v>
      </c>
      <c r="BD92" s="15">
        <f>VLOOKUP(B:B,'[2]SQL Results'!$B$1:$AO$65536,40,0)</f>
        <v>594</v>
      </c>
      <c r="BE92" s="15">
        <f>BD92-BB92</f>
        <v>-792</v>
      </c>
      <c r="BF92" s="15" t="s">
        <v>121</v>
      </c>
      <c r="BG92" s="15">
        <f>VLOOKUP(B:B,'[4]SQL Results'!$B$1:$AO$65536,40,0)</f>
        <v>594</v>
      </c>
      <c r="BH92" s="15">
        <f>BG92*0.05</f>
        <v>29.7</v>
      </c>
      <c r="BI92" s="15">
        <f>BE92*0.04</f>
        <v>-31.68</v>
      </c>
      <c r="BJ92" s="15">
        <v>360.01</v>
      </c>
      <c r="BK92" s="15">
        <v>540</v>
      </c>
      <c r="BL92" s="15">
        <f>VLOOKUP(B:B,'[2]SQL Results'!$B$1:$AE$65536,30,0)</f>
        <v>360.01</v>
      </c>
      <c r="BM92" s="15">
        <f t="shared" si="59"/>
        <v>0</v>
      </c>
      <c r="BN92" s="15" t="s">
        <v>20</v>
      </c>
      <c r="BO92" s="15">
        <f>VLOOKUP(B:B,'[4]SQL Results'!$B$1:$AE$65536,30,0)</f>
        <v>360.01</v>
      </c>
      <c r="BP92" s="15">
        <f>BO92*0.07</f>
        <v>25.2007</v>
      </c>
      <c r="BQ92" s="15"/>
      <c r="BR92" s="15">
        <v>1142.41</v>
      </c>
      <c r="BS92" s="15">
        <v>1257</v>
      </c>
      <c r="BT92" s="15">
        <f>VLOOKUP(B:B,'[2]SQL Results'!$B$1:$AJ$65536,35,0)</f>
        <v>382.01</v>
      </c>
      <c r="BU92" s="15">
        <f>BT92-BR92</f>
        <v>-760.4</v>
      </c>
      <c r="BV92" s="15" t="s">
        <v>121</v>
      </c>
      <c r="BW92" s="15">
        <f>VLOOKUP(B:B,'[4]SQL Results'!$B$1:$AJ$65536,35,0)</f>
        <v>590.51</v>
      </c>
      <c r="BX92" s="15"/>
      <c r="BY92" s="15"/>
      <c r="BZ92" s="22">
        <v>1140</v>
      </c>
      <c r="CA92" s="22">
        <v>1425</v>
      </c>
      <c r="CB92" s="15">
        <f>VLOOKUP(B:B,'[2]SQL Results'!$B$1:$AT$65536,45,0)</f>
        <v>882.03</v>
      </c>
      <c r="CC92" s="15">
        <f t="shared" si="60"/>
        <v>-257.97</v>
      </c>
      <c r="CD92" s="52" t="s">
        <v>121</v>
      </c>
      <c r="CE92" s="15">
        <f>VLOOKUP(B:B,'[4]SQL Results'!$B$1:$AT$65536,45,0)</f>
        <v>1176.03</v>
      </c>
      <c r="CF92" s="52">
        <f>CE92*0.05</f>
        <v>58.8015</v>
      </c>
      <c r="CG92" s="52">
        <f>CC92*0.02</f>
        <v>-5.1594</v>
      </c>
      <c r="CH92" s="72">
        <f t="shared" si="48"/>
        <v>447.383</v>
      </c>
      <c r="CI92" s="72">
        <f t="shared" si="49"/>
        <v>-36.8394</v>
      </c>
    </row>
    <row r="93" spans="1:87">
      <c r="A93" s="14">
        <v>86</v>
      </c>
      <c r="B93" s="14">
        <v>56</v>
      </c>
      <c r="C93" s="14" t="s">
        <v>219</v>
      </c>
      <c r="D93" s="14" t="s">
        <v>167</v>
      </c>
      <c r="E93" s="14" t="s">
        <v>212</v>
      </c>
      <c r="F93" s="15">
        <v>6</v>
      </c>
      <c r="G93" s="15">
        <v>9</v>
      </c>
      <c r="H93" s="15">
        <f>VLOOKUP(B:B,'[2]SQL Results'!$B$1:$G$65536,6,0)</f>
        <v>8</v>
      </c>
      <c r="I93" s="15">
        <f t="shared" si="53"/>
        <v>2</v>
      </c>
      <c r="J93" s="15" t="s">
        <v>20</v>
      </c>
      <c r="K93" s="15">
        <f>VLOOKUP(B:B,'[4]SQL Results'!$B$1:$G$65536,6,0)</f>
        <v>14</v>
      </c>
      <c r="L93" s="15">
        <f>K93*2.5</f>
        <v>35</v>
      </c>
      <c r="M93" s="15"/>
      <c r="N93" s="15">
        <v>36</v>
      </c>
      <c r="O93" s="21">
        <v>41</v>
      </c>
      <c r="P93" s="21">
        <f>VLOOKUP(B:B,'[2]SQL Results'!$B$1:$L$65536,11,0)</f>
        <v>52</v>
      </c>
      <c r="Q93" s="21">
        <f t="shared" si="54"/>
        <v>16</v>
      </c>
      <c r="R93" s="21" t="s">
        <v>21</v>
      </c>
      <c r="S93" s="21">
        <f>VLOOKUP(B:B,'[4]SQL Results'!$B$1:$L$65536,11,0)</f>
        <v>51</v>
      </c>
      <c r="T93" s="21">
        <f>S93*2</f>
        <v>102</v>
      </c>
      <c r="U93" s="21"/>
      <c r="V93" s="21">
        <v>29</v>
      </c>
      <c r="W93" s="21">
        <v>32</v>
      </c>
      <c r="X93" s="21">
        <f>VLOOKUP(B:B,'[2]SQL Results'!$B$1:$V$65536,21,0)</f>
        <v>51</v>
      </c>
      <c r="Y93" s="21">
        <f t="shared" si="55"/>
        <v>22</v>
      </c>
      <c r="Z93" s="21" t="s">
        <v>21</v>
      </c>
      <c r="AA93" s="21">
        <f>VLOOKUP(B:B,'[4]SQL Results'!$B$1:$V$65536,21,0)</f>
        <v>52</v>
      </c>
      <c r="AB93" s="21">
        <f>AA93*1.5</f>
        <v>78</v>
      </c>
      <c r="AC93" s="21"/>
      <c r="AD93" s="21">
        <v>1</v>
      </c>
      <c r="AE93" s="21">
        <v>1</v>
      </c>
      <c r="AF93" s="21">
        <f>VLOOKUP(B:B,'[2]SQL Results'!$B$1:$Q$65536,16,0)</f>
        <v>4</v>
      </c>
      <c r="AG93" s="21">
        <f t="shared" si="56"/>
        <v>3</v>
      </c>
      <c r="AH93" s="21" t="s">
        <v>21</v>
      </c>
      <c r="AI93" s="21">
        <f>VLOOKUP(B:B,'[4]SQL Results'!$B$1:$Q$65536,16,0)</f>
        <v>4</v>
      </c>
      <c r="AJ93" s="21">
        <f>AI93*2</f>
        <v>8</v>
      </c>
      <c r="AK93" s="21"/>
      <c r="AL93" s="21">
        <v>1</v>
      </c>
      <c r="AM93" s="21">
        <v>2</v>
      </c>
      <c r="AN93" s="21">
        <f>VLOOKUP(B:B,[3]Sheet1!$B$1:$W$65536,22,0)</f>
        <v>3</v>
      </c>
      <c r="AO93" s="21">
        <f t="shared" si="57"/>
        <v>2</v>
      </c>
      <c r="AP93" s="21" t="s">
        <v>21</v>
      </c>
      <c r="AQ93" s="21">
        <f>VLOOKUP(B:B,[5]Sheet1!$B$1:$X$65536,23,0)</f>
        <v>594</v>
      </c>
      <c r="AR93" s="21">
        <f>AQ93*0.1</f>
        <v>59.4</v>
      </c>
      <c r="AS93" s="21"/>
      <c r="AT93" s="21">
        <v>10</v>
      </c>
      <c r="AU93" s="21">
        <v>15</v>
      </c>
      <c r="AV93" s="21">
        <f>VLOOKUP(B:B,[3]Sheet2!$B$1:$W$65536,22,0)</f>
        <v>6</v>
      </c>
      <c r="AW93" s="21">
        <f t="shared" si="58"/>
        <v>-4</v>
      </c>
      <c r="AX93" s="21" t="s">
        <v>121</v>
      </c>
      <c r="AY93" s="21">
        <f>VLOOKUP(B:B,[5]Sheet2!$B$1:$X$65536,23,0)</f>
        <v>1843</v>
      </c>
      <c r="AZ93" s="21">
        <f>AY93*0.05</f>
        <v>92.15</v>
      </c>
      <c r="BA93" s="21">
        <f>AW93*8</f>
        <v>-32</v>
      </c>
      <c r="BB93" s="15">
        <v>66</v>
      </c>
      <c r="BC93" s="15">
        <v>99</v>
      </c>
      <c r="BD93" s="15">
        <f>VLOOKUP(B:B,'[2]SQL Results'!$B$1:$AO$65536,40,0)</f>
        <v>732</v>
      </c>
      <c r="BE93" s="15">
        <f>BD93-BC93</f>
        <v>633</v>
      </c>
      <c r="BF93" s="15" t="s">
        <v>21</v>
      </c>
      <c r="BG93" s="15">
        <f>VLOOKUP(B:B,'[4]SQL Results'!$B$1:$AO$65536,40,0)</f>
        <v>534</v>
      </c>
      <c r="BH93" s="15">
        <f>BG93*0.08</f>
        <v>42.72</v>
      </c>
      <c r="BI93" s="15"/>
      <c r="BJ93" s="15">
        <v>148.75</v>
      </c>
      <c r="BK93" s="15">
        <v>223.1</v>
      </c>
      <c r="BL93" s="15">
        <f>VLOOKUP(B:B,'[2]SQL Results'!$B$1:$AE$65536,30,0)</f>
        <v>350</v>
      </c>
      <c r="BM93" s="15">
        <f t="shared" si="59"/>
        <v>201.25</v>
      </c>
      <c r="BN93" s="15" t="s">
        <v>21</v>
      </c>
      <c r="BO93" s="15">
        <f>VLOOKUP(B:B,'[4]SQL Results'!$B$1:$AE$65536,30,0)</f>
        <v>350</v>
      </c>
      <c r="BP93" s="15">
        <f>BO93*0.09</f>
        <v>31.5</v>
      </c>
      <c r="BQ93" s="15"/>
      <c r="BR93" s="15">
        <v>204</v>
      </c>
      <c r="BS93" s="15">
        <v>286</v>
      </c>
      <c r="BT93" s="15">
        <f>VLOOKUP(B:B,'[2]SQL Results'!$B$1:$AJ$65536,35,0)</f>
        <v>347.5</v>
      </c>
      <c r="BU93" s="15">
        <f>BT93-BS93</f>
        <v>61.5</v>
      </c>
      <c r="BV93" s="15" t="s">
        <v>21</v>
      </c>
      <c r="BW93" s="15">
        <f>VLOOKUP(B:B,'[4]SQL Results'!$B$1:$AJ$65536,35,0)</f>
        <v>347.5</v>
      </c>
      <c r="BX93" s="15"/>
      <c r="BY93" s="15"/>
      <c r="BZ93" s="22">
        <v>5719.01</v>
      </c>
      <c r="CA93" s="22">
        <v>6290.91</v>
      </c>
      <c r="CB93" s="15">
        <f>VLOOKUP(B:B,'[2]SQL Results'!$B$1:$AT$65536,45,0)</f>
        <v>8413.06</v>
      </c>
      <c r="CC93" s="15">
        <f t="shared" si="60"/>
        <v>2694.05</v>
      </c>
      <c r="CD93" s="52" t="s">
        <v>21</v>
      </c>
      <c r="CE93" s="15">
        <f>VLOOKUP(B:B,'[4]SQL Results'!$B$1:$AT$65536,45,0)</f>
        <v>7237.06</v>
      </c>
      <c r="CF93" s="52">
        <f>CE93*0.09</f>
        <v>651.3354</v>
      </c>
      <c r="CG93" s="52"/>
      <c r="CH93" s="72">
        <f t="shared" si="48"/>
        <v>1100.1054</v>
      </c>
      <c r="CI93" s="72">
        <f t="shared" si="49"/>
        <v>-32</v>
      </c>
    </row>
    <row r="94" spans="1:87">
      <c r="A94" s="14">
        <v>87</v>
      </c>
      <c r="B94" s="14">
        <v>351</v>
      </c>
      <c r="C94" s="14" t="s">
        <v>220</v>
      </c>
      <c r="D94" s="14" t="s">
        <v>132</v>
      </c>
      <c r="E94" s="14" t="s">
        <v>212</v>
      </c>
      <c r="F94" s="15">
        <v>17</v>
      </c>
      <c r="G94" s="15">
        <v>23</v>
      </c>
      <c r="H94" s="15">
        <f>VLOOKUP(B:B,'[2]SQL Results'!$B$1:$G$65536,6,0)</f>
        <v>10</v>
      </c>
      <c r="I94" s="15">
        <f t="shared" si="53"/>
        <v>-7</v>
      </c>
      <c r="J94" s="15" t="s">
        <v>121</v>
      </c>
      <c r="K94" s="15">
        <f>VLOOKUP(B:B,'[4]SQL Results'!$B$1:$G$65536,6,0)</f>
        <v>3</v>
      </c>
      <c r="L94" s="15">
        <f>K94*1</f>
        <v>3</v>
      </c>
      <c r="M94" s="15">
        <f>I94*0.8</f>
        <v>-5.6</v>
      </c>
      <c r="N94" s="15">
        <v>21</v>
      </c>
      <c r="O94" s="21">
        <v>24</v>
      </c>
      <c r="P94" s="21">
        <f>VLOOKUP(B:B,'[2]SQL Results'!$B$1:$L$65536,11,0)</f>
        <v>30</v>
      </c>
      <c r="Q94" s="21">
        <f t="shared" si="54"/>
        <v>9</v>
      </c>
      <c r="R94" s="21" t="s">
        <v>21</v>
      </c>
      <c r="S94" s="21">
        <f>VLOOKUP(B:B,'[4]SQL Results'!$B$1:$L$65536,11,0)</f>
        <v>29</v>
      </c>
      <c r="T94" s="21">
        <f>S94*2</f>
        <v>58</v>
      </c>
      <c r="U94" s="21"/>
      <c r="V94" s="21">
        <v>23</v>
      </c>
      <c r="W94" s="21">
        <v>24</v>
      </c>
      <c r="X94" s="21">
        <f>VLOOKUP(B:B,'[2]SQL Results'!$B$1:$V$65536,21,0)</f>
        <v>31</v>
      </c>
      <c r="Y94" s="21">
        <f t="shared" si="55"/>
        <v>8</v>
      </c>
      <c r="Z94" s="21" t="s">
        <v>21</v>
      </c>
      <c r="AA94" s="21">
        <f>VLOOKUP(B:B,'[4]SQL Results'!$B$1:$V$65536,21,0)</f>
        <v>29</v>
      </c>
      <c r="AB94" s="21">
        <f>AA94*1.5</f>
        <v>43.5</v>
      </c>
      <c r="AC94" s="21"/>
      <c r="AD94" s="21">
        <v>7</v>
      </c>
      <c r="AE94" s="21">
        <v>9</v>
      </c>
      <c r="AF94" s="21">
        <f>VLOOKUP(B:B,'[2]SQL Results'!$B$1:$Q$65536,16,0)</f>
        <v>8</v>
      </c>
      <c r="AG94" s="21">
        <f t="shared" si="56"/>
        <v>1</v>
      </c>
      <c r="AH94" s="21" t="s">
        <v>20</v>
      </c>
      <c r="AI94" s="21">
        <f>VLOOKUP(B:B,'[4]SQL Results'!$B$1:$Q$65536,16,0)</f>
        <v>7</v>
      </c>
      <c r="AJ94" s="21">
        <f>AI94*1</f>
        <v>7</v>
      </c>
      <c r="AK94" s="21"/>
      <c r="AL94" s="21">
        <v>1</v>
      </c>
      <c r="AM94" s="21">
        <v>2</v>
      </c>
      <c r="AN94" s="21">
        <f>VLOOKUP(B:B,[3]Sheet1!$B$1:$W$65536,22,0)</f>
        <v>2</v>
      </c>
      <c r="AO94" s="21">
        <f t="shared" si="57"/>
        <v>1</v>
      </c>
      <c r="AP94" s="21" t="s">
        <v>21</v>
      </c>
      <c r="AQ94" s="21">
        <v>0</v>
      </c>
      <c r="AR94" s="21">
        <f>AQ94*0.1</f>
        <v>0</v>
      </c>
      <c r="AS94" s="21"/>
      <c r="AT94" s="21">
        <v>4</v>
      </c>
      <c r="AU94" s="21">
        <v>6</v>
      </c>
      <c r="AV94" s="21">
        <f>VLOOKUP(B:B,[3]Sheet2!$B$1:$W$65536,22,0)</f>
        <v>6</v>
      </c>
      <c r="AW94" s="21">
        <f t="shared" si="58"/>
        <v>2</v>
      </c>
      <c r="AX94" s="21" t="s">
        <v>21</v>
      </c>
      <c r="AY94" s="21">
        <f>VLOOKUP(B:B,[5]Sheet2!$B$1:$X$65536,23,0)</f>
        <v>1552</v>
      </c>
      <c r="AZ94" s="21">
        <f>AY94*0.1</f>
        <v>155.2</v>
      </c>
      <c r="BA94" s="21"/>
      <c r="BB94" s="17">
        <v>150</v>
      </c>
      <c r="BC94" s="15">
        <v>225</v>
      </c>
      <c r="BD94" s="15">
        <f>VLOOKUP(B:B,'[2]SQL Results'!$B$1:$AO$65536,40,0)</f>
        <v>168.3</v>
      </c>
      <c r="BE94" s="15">
        <f>BD94-BB94</f>
        <v>18.3</v>
      </c>
      <c r="BF94" s="15" t="s">
        <v>20</v>
      </c>
      <c r="BG94" s="15">
        <f>VLOOKUP(B:B,'[4]SQL Results'!$B$1:$AO$65536,40,0)</f>
        <v>168.3</v>
      </c>
      <c r="BH94" s="15">
        <f>BG94*0.07</f>
        <v>11.781</v>
      </c>
      <c r="BI94" s="15"/>
      <c r="BJ94" s="15">
        <v>1800.05</v>
      </c>
      <c r="BK94" s="15">
        <v>1980.1</v>
      </c>
      <c r="BL94" s="15">
        <f>VLOOKUP(B:B,'[2]SQL Results'!$B$1:$AE$65536,30,0)</f>
        <v>1879.5</v>
      </c>
      <c r="BM94" s="15">
        <f t="shared" si="59"/>
        <v>79.45</v>
      </c>
      <c r="BN94" s="15" t="s">
        <v>20</v>
      </c>
      <c r="BO94" s="15">
        <f>VLOOKUP(B:B,'[4]SQL Results'!$B$1:$AE$65536,30,0)</f>
        <v>1523.31</v>
      </c>
      <c r="BP94" s="15">
        <f>BO94*0.07</f>
        <v>106.6317</v>
      </c>
      <c r="BQ94" s="15"/>
      <c r="BR94" s="15">
        <v>274</v>
      </c>
      <c r="BS94" s="15">
        <v>384</v>
      </c>
      <c r="BT94" s="15">
        <f>VLOOKUP(B:B,'[2]SQL Results'!$B$1:$AJ$65536,35,0)</f>
        <v>721.15</v>
      </c>
      <c r="BU94" s="15">
        <f>BT94-BS94</f>
        <v>337.15</v>
      </c>
      <c r="BV94" s="15" t="s">
        <v>21</v>
      </c>
      <c r="BW94" s="15">
        <f>VLOOKUP(B:B,'[4]SQL Results'!$B$1:$AJ$65536,35,0)</f>
        <v>444.15</v>
      </c>
      <c r="BX94" s="15"/>
      <c r="BY94" s="15"/>
      <c r="BZ94" s="22">
        <v>374</v>
      </c>
      <c r="CA94" s="22">
        <v>523.6</v>
      </c>
      <c r="CB94" s="15">
        <f>VLOOKUP(B:B,'[2]SQL Results'!$B$1:$AT$65536,45,0)</f>
        <v>908.03</v>
      </c>
      <c r="CC94" s="15">
        <f t="shared" si="60"/>
        <v>534.03</v>
      </c>
      <c r="CD94" s="52" t="s">
        <v>21</v>
      </c>
      <c r="CE94" s="15">
        <f>VLOOKUP(B:B,'[4]SQL Results'!$B$1:$AT$65536,45,0)</f>
        <v>908.03</v>
      </c>
      <c r="CF94" s="52">
        <f>CE94*0.09</f>
        <v>81.7227</v>
      </c>
      <c r="CG94" s="52"/>
      <c r="CH94" s="72">
        <f t="shared" si="48"/>
        <v>466.8354</v>
      </c>
      <c r="CI94" s="72">
        <f t="shared" si="49"/>
        <v>-5.6</v>
      </c>
    </row>
    <row r="95" spans="1:87">
      <c r="A95" s="14">
        <v>88</v>
      </c>
      <c r="B95" s="14">
        <v>706</v>
      </c>
      <c r="C95" s="14" t="s">
        <v>221</v>
      </c>
      <c r="D95" s="14" t="s">
        <v>141</v>
      </c>
      <c r="E95" s="14" t="s">
        <v>212</v>
      </c>
      <c r="F95" s="15">
        <v>6</v>
      </c>
      <c r="G95" s="15">
        <v>9</v>
      </c>
      <c r="H95" s="15">
        <f>VLOOKUP(B:B,'[2]SQL Results'!$B$1:$G$65536,6,0)</f>
        <v>1</v>
      </c>
      <c r="I95" s="15">
        <f t="shared" si="53"/>
        <v>-5</v>
      </c>
      <c r="J95" s="15" t="s">
        <v>121</v>
      </c>
      <c r="K95" s="15">
        <f>VLOOKUP(B:B,'[4]SQL Results'!$B$1:$G$65536,6,0)</f>
        <v>1</v>
      </c>
      <c r="L95" s="15">
        <f>K95*1</f>
        <v>1</v>
      </c>
      <c r="M95" s="15">
        <f>I95*0.8</f>
        <v>-4</v>
      </c>
      <c r="N95" s="15">
        <v>9</v>
      </c>
      <c r="O95" s="21">
        <v>9</v>
      </c>
      <c r="P95" s="21">
        <f>VLOOKUP(B:B,'[2]SQL Results'!$B$1:$L$65536,11,0)</f>
        <v>7</v>
      </c>
      <c r="Q95" s="21">
        <f t="shared" si="54"/>
        <v>-2</v>
      </c>
      <c r="R95" s="21" t="s">
        <v>121</v>
      </c>
      <c r="S95" s="21">
        <f>VLOOKUP(B:B,'[4]SQL Results'!$B$1:$L$65536,11,0)</f>
        <v>7</v>
      </c>
      <c r="T95" s="21">
        <f>S95*0.8</f>
        <v>5.6</v>
      </c>
      <c r="U95" s="21">
        <f>Q95*0.6</f>
        <v>-1.2</v>
      </c>
      <c r="V95" s="21">
        <v>29</v>
      </c>
      <c r="W95" s="21">
        <v>32</v>
      </c>
      <c r="X95" s="21">
        <f>VLOOKUP(B:B,'[2]SQL Results'!$B$1:$V$65536,21,0)</f>
        <v>8</v>
      </c>
      <c r="Y95" s="21">
        <f t="shared" si="55"/>
        <v>-21</v>
      </c>
      <c r="Z95" s="21" t="s">
        <v>121</v>
      </c>
      <c r="AA95" s="21">
        <f>VLOOKUP(B:B,'[4]SQL Results'!$B$1:$V$65536,21,0)</f>
        <v>10</v>
      </c>
      <c r="AB95" s="21">
        <f>AA95*0.8</f>
        <v>8</v>
      </c>
      <c r="AC95" s="21">
        <f>Y95*0.4</f>
        <v>-8.4</v>
      </c>
      <c r="AD95" s="21">
        <v>1</v>
      </c>
      <c r="AE95" s="21">
        <v>1</v>
      </c>
      <c r="AF95" s="21">
        <v>0</v>
      </c>
      <c r="AG95" s="21">
        <f t="shared" si="56"/>
        <v>-1</v>
      </c>
      <c r="AH95" s="21" t="s">
        <v>121</v>
      </c>
      <c r="AI95" s="21">
        <v>0</v>
      </c>
      <c r="AJ95" s="21">
        <f>AI95*0.8</f>
        <v>0</v>
      </c>
      <c r="AK95" s="21">
        <f>AG95*0.4</f>
        <v>-0.4</v>
      </c>
      <c r="AL95" s="21">
        <v>2</v>
      </c>
      <c r="AM95" s="21">
        <v>3</v>
      </c>
      <c r="AN95" s="21">
        <v>0</v>
      </c>
      <c r="AO95" s="21">
        <f t="shared" si="57"/>
        <v>-2</v>
      </c>
      <c r="AP95" s="21" t="s">
        <v>121</v>
      </c>
      <c r="AQ95" s="21">
        <f>VLOOKUP(B:B,[5]Sheet1!$B$1:$X$65536,23,0)</f>
        <v>198</v>
      </c>
      <c r="AR95" s="21">
        <f>AQ95*0.05</f>
        <v>9.9</v>
      </c>
      <c r="AS95" s="21">
        <f>AO95*3</f>
        <v>-6</v>
      </c>
      <c r="AT95" s="21">
        <v>9</v>
      </c>
      <c r="AU95" s="21">
        <v>14</v>
      </c>
      <c r="AV95" s="21">
        <v>0</v>
      </c>
      <c r="AW95" s="21">
        <f t="shared" si="58"/>
        <v>-9</v>
      </c>
      <c r="AX95" s="21" t="s">
        <v>121</v>
      </c>
      <c r="AY95" s="21">
        <v>0</v>
      </c>
      <c r="AZ95" s="21">
        <f>AY95*0.05</f>
        <v>0</v>
      </c>
      <c r="BA95" s="21">
        <f>AW95*8</f>
        <v>-72</v>
      </c>
      <c r="BB95" s="15">
        <v>198</v>
      </c>
      <c r="BC95" s="15">
        <v>297</v>
      </c>
      <c r="BD95" s="15">
        <v>0</v>
      </c>
      <c r="BE95" s="15">
        <f>BD95-BB95</f>
        <v>-198</v>
      </c>
      <c r="BF95" s="15" t="s">
        <v>121</v>
      </c>
      <c r="BG95" s="15">
        <v>0</v>
      </c>
      <c r="BH95" s="15">
        <f>BG95*0.05</f>
        <v>0</v>
      </c>
      <c r="BI95" s="15">
        <f>BE95*0.04</f>
        <v>-7.92</v>
      </c>
      <c r="BJ95" s="15">
        <v>84.5</v>
      </c>
      <c r="BK95" s="15">
        <v>169</v>
      </c>
      <c r="BL95" s="15">
        <v>0</v>
      </c>
      <c r="BM95" s="15">
        <f t="shared" si="59"/>
        <v>-84.5</v>
      </c>
      <c r="BN95" s="15" t="s">
        <v>121</v>
      </c>
      <c r="BO95" s="15">
        <v>0</v>
      </c>
      <c r="BP95" s="15">
        <f>BO95*0.05</f>
        <v>0</v>
      </c>
      <c r="BQ95" s="15">
        <f>BM95*0.02</f>
        <v>-1.69</v>
      </c>
      <c r="BR95" s="15">
        <v>896.5</v>
      </c>
      <c r="BS95" s="17">
        <v>1121</v>
      </c>
      <c r="BT95" s="15">
        <f>VLOOKUP(B:B,'[2]SQL Results'!$B$1:$AJ$65536,35,0)</f>
        <v>555.5</v>
      </c>
      <c r="BU95" s="15">
        <f t="shared" ref="BU95:BU102" si="61">BT95-BR95</f>
        <v>-341</v>
      </c>
      <c r="BV95" s="15" t="s">
        <v>121</v>
      </c>
      <c r="BW95" s="15">
        <f>VLOOKUP(B:B,'[4]SQL Results'!$B$1:$AJ$65536,35,0)</f>
        <v>589</v>
      </c>
      <c r="BX95" s="15">
        <f>BW95*0.05</f>
        <v>29.45</v>
      </c>
      <c r="BY95" s="15">
        <f>BU95*0.02</f>
        <v>-6.82</v>
      </c>
      <c r="BZ95" s="22">
        <v>950</v>
      </c>
      <c r="CA95" s="22">
        <v>1330</v>
      </c>
      <c r="CB95" s="15">
        <v>0</v>
      </c>
      <c r="CC95" s="15">
        <f t="shared" si="60"/>
        <v>-950</v>
      </c>
      <c r="CD95" s="52" t="s">
        <v>121</v>
      </c>
      <c r="CE95" s="15">
        <v>0</v>
      </c>
      <c r="CF95" s="52">
        <f>CE95*0.05</f>
        <v>0</v>
      </c>
      <c r="CG95" s="52">
        <f>CC95*0.02</f>
        <v>-19</v>
      </c>
      <c r="CH95" s="72">
        <f t="shared" si="48"/>
        <v>53.95</v>
      </c>
      <c r="CI95" s="72">
        <f t="shared" si="49"/>
        <v>-127.43</v>
      </c>
    </row>
    <row r="96" spans="1:87">
      <c r="A96" s="14">
        <v>89</v>
      </c>
      <c r="B96" s="14">
        <v>710</v>
      </c>
      <c r="C96" s="14" t="s">
        <v>222</v>
      </c>
      <c r="D96" s="14" t="s">
        <v>141</v>
      </c>
      <c r="E96" s="14" t="s">
        <v>212</v>
      </c>
      <c r="F96" s="15">
        <v>6</v>
      </c>
      <c r="G96" s="15">
        <v>9</v>
      </c>
      <c r="H96" s="15">
        <f>VLOOKUP(B:B,'[2]SQL Results'!$B$1:$G$65536,6,0)</f>
        <v>9</v>
      </c>
      <c r="I96" s="15">
        <f t="shared" si="53"/>
        <v>3</v>
      </c>
      <c r="J96" s="15" t="s">
        <v>21</v>
      </c>
      <c r="K96" s="15">
        <f>VLOOKUP(B:B,'[4]SQL Results'!$B$1:$G$65536,6,0)</f>
        <v>9</v>
      </c>
      <c r="L96" s="15">
        <f>K96*3.5</f>
        <v>31.5</v>
      </c>
      <c r="M96" s="15"/>
      <c r="N96" s="15">
        <v>14</v>
      </c>
      <c r="O96" s="21">
        <v>15</v>
      </c>
      <c r="P96" s="21">
        <f>VLOOKUP(B:B,'[2]SQL Results'!$B$1:$L$65536,11,0)</f>
        <v>20</v>
      </c>
      <c r="Q96" s="21">
        <f t="shared" si="54"/>
        <v>6</v>
      </c>
      <c r="R96" s="21" t="s">
        <v>21</v>
      </c>
      <c r="S96" s="21">
        <f>VLOOKUP(B:B,'[4]SQL Results'!$B$1:$L$65536,11,0)</f>
        <v>19</v>
      </c>
      <c r="T96" s="21">
        <f>S96*2</f>
        <v>38</v>
      </c>
      <c r="U96" s="21"/>
      <c r="V96" s="21">
        <v>44</v>
      </c>
      <c r="W96" s="21">
        <v>50</v>
      </c>
      <c r="X96" s="21">
        <f>VLOOKUP(B:B,'[2]SQL Results'!$B$1:$V$65536,21,0)</f>
        <v>52</v>
      </c>
      <c r="Y96" s="21">
        <f t="shared" si="55"/>
        <v>8</v>
      </c>
      <c r="Z96" s="21" t="s">
        <v>21</v>
      </c>
      <c r="AA96" s="21">
        <f>VLOOKUP(B:B,'[4]SQL Results'!$B$1:$V$65536,21,0)</f>
        <v>44</v>
      </c>
      <c r="AB96" s="21">
        <f>AA96*1.5</f>
        <v>66</v>
      </c>
      <c r="AC96" s="21"/>
      <c r="AD96" s="21">
        <v>1</v>
      </c>
      <c r="AE96" s="21">
        <v>1</v>
      </c>
      <c r="AF96" s="21">
        <f>VLOOKUP(B:B,'[2]SQL Results'!$B$1:$Q$65536,16,0)</f>
        <v>2</v>
      </c>
      <c r="AG96" s="21">
        <f t="shared" si="56"/>
        <v>1</v>
      </c>
      <c r="AH96" s="21" t="s">
        <v>21</v>
      </c>
      <c r="AI96" s="21">
        <f>VLOOKUP(B:B,'[4]SQL Results'!$B$1:$Q$65536,16,0)</f>
        <v>2</v>
      </c>
      <c r="AJ96" s="21">
        <f t="shared" ref="AJ96:AJ101" si="62">AI96*2</f>
        <v>4</v>
      </c>
      <c r="AK96" s="21"/>
      <c r="AL96" s="21">
        <v>1</v>
      </c>
      <c r="AM96" s="21">
        <v>2</v>
      </c>
      <c r="AN96" s="21">
        <f>VLOOKUP(B:B,[3]Sheet1!$B$1:$W$65536,22,0)</f>
        <v>2</v>
      </c>
      <c r="AO96" s="21">
        <f t="shared" si="57"/>
        <v>1</v>
      </c>
      <c r="AP96" s="21" t="s">
        <v>21</v>
      </c>
      <c r="AQ96" s="21">
        <f>VLOOKUP(B:B,[5]Sheet1!$B$1:$X$65536,23,0)</f>
        <v>198.01</v>
      </c>
      <c r="AR96" s="21">
        <f>AQ96*0.1</f>
        <v>19.801</v>
      </c>
      <c r="AS96" s="21"/>
      <c r="AT96" s="21">
        <v>1</v>
      </c>
      <c r="AU96" s="21">
        <v>3</v>
      </c>
      <c r="AV96" s="21">
        <f>VLOOKUP(B:B,[3]Sheet2!$B$1:$W$65536,22,0)</f>
        <v>5</v>
      </c>
      <c r="AW96" s="21">
        <f t="shared" si="58"/>
        <v>4</v>
      </c>
      <c r="AX96" s="21" t="s">
        <v>21</v>
      </c>
      <c r="AY96" s="21">
        <f>VLOOKUP(B:B,[5]Sheet2!$B$1:$X$65536,23,0)</f>
        <v>1387</v>
      </c>
      <c r="AZ96" s="21">
        <f>AY96*0.1</f>
        <v>138.7</v>
      </c>
      <c r="BA96" s="21"/>
      <c r="BB96" s="15">
        <v>66</v>
      </c>
      <c r="BC96" s="15">
        <v>99</v>
      </c>
      <c r="BD96" s="15">
        <v>0</v>
      </c>
      <c r="BE96" s="15">
        <f>BD96-BB96</f>
        <v>-66</v>
      </c>
      <c r="BF96" s="15" t="s">
        <v>121</v>
      </c>
      <c r="BG96" s="15">
        <v>0</v>
      </c>
      <c r="BH96" s="15">
        <f>BG96*0.05</f>
        <v>0</v>
      </c>
      <c r="BI96" s="15">
        <f>BE96*0.04</f>
        <v>-2.64</v>
      </c>
      <c r="BJ96" s="15">
        <v>84.5</v>
      </c>
      <c r="BK96" s="15">
        <v>169</v>
      </c>
      <c r="BL96" s="15">
        <v>0</v>
      </c>
      <c r="BM96" s="15">
        <f t="shared" si="59"/>
        <v>-84.5</v>
      </c>
      <c r="BN96" s="15" t="s">
        <v>121</v>
      </c>
      <c r="BO96" s="15">
        <v>0</v>
      </c>
      <c r="BP96" s="15">
        <f>BO96*0.05</f>
        <v>0</v>
      </c>
      <c r="BQ96" s="15">
        <f>BM96*0.02</f>
        <v>-1.69</v>
      </c>
      <c r="BR96" s="15">
        <v>551</v>
      </c>
      <c r="BS96" s="17">
        <v>689</v>
      </c>
      <c r="BT96" s="15">
        <f>VLOOKUP(B:B,'[2]SQL Results'!$B$1:$AJ$65536,35,0)</f>
        <v>650.02</v>
      </c>
      <c r="BU96" s="15">
        <f t="shared" si="61"/>
        <v>99.02</v>
      </c>
      <c r="BV96" s="49" t="s">
        <v>20</v>
      </c>
      <c r="BW96" s="15">
        <f>VLOOKUP(B:B,'[4]SQL Results'!$B$1:$AJ$65536,35,0)</f>
        <v>549.52</v>
      </c>
      <c r="BX96" s="49">
        <f>BW96*0.07</f>
        <v>38.4664</v>
      </c>
      <c r="BY96" s="17"/>
      <c r="BZ96" s="22">
        <v>1460.34</v>
      </c>
      <c r="CA96" s="22">
        <v>1825.43</v>
      </c>
      <c r="CB96" s="15">
        <f>VLOOKUP(B:B,'[2]SQL Results'!$B$1:$AT$65536,45,0)</f>
        <v>1005</v>
      </c>
      <c r="CC96" s="15">
        <f t="shared" si="60"/>
        <v>-455.34</v>
      </c>
      <c r="CD96" s="52" t="s">
        <v>121</v>
      </c>
      <c r="CE96" s="15">
        <f>VLOOKUP(B:B,'[4]SQL Results'!$B$1:$AT$65536,45,0)</f>
        <v>845</v>
      </c>
      <c r="CF96" s="52">
        <f>CE96*0.05</f>
        <v>42.25</v>
      </c>
      <c r="CG96" s="52">
        <f>CC96*0.02</f>
        <v>-9.1068</v>
      </c>
      <c r="CH96" s="72">
        <f t="shared" si="48"/>
        <v>378.7174</v>
      </c>
      <c r="CI96" s="72">
        <f t="shared" si="49"/>
        <v>-13.4368</v>
      </c>
    </row>
    <row r="97" spans="1:87">
      <c r="A97" s="14">
        <v>90</v>
      </c>
      <c r="B97" s="14">
        <v>738</v>
      </c>
      <c r="C97" s="14" t="s">
        <v>223</v>
      </c>
      <c r="D97" s="14" t="s">
        <v>167</v>
      </c>
      <c r="E97" s="14" t="s">
        <v>212</v>
      </c>
      <c r="F97" s="15">
        <v>6</v>
      </c>
      <c r="G97" s="15">
        <v>9</v>
      </c>
      <c r="H97" s="15">
        <f>VLOOKUP(B:B,'[2]SQL Results'!$B$1:$G$65536,6,0)</f>
        <v>13</v>
      </c>
      <c r="I97" s="15">
        <f t="shared" si="53"/>
        <v>7</v>
      </c>
      <c r="J97" s="15" t="s">
        <v>21</v>
      </c>
      <c r="K97" s="15">
        <f>VLOOKUP(B:B,'[4]SQL Results'!$B$1:$G$65536,6,0)</f>
        <v>10</v>
      </c>
      <c r="L97" s="15">
        <f>K97*3.5</f>
        <v>35</v>
      </c>
      <c r="M97" s="15"/>
      <c r="N97" s="15">
        <v>28</v>
      </c>
      <c r="O97" s="21">
        <v>33</v>
      </c>
      <c r="P97" s="21">
        <f>VLOOKUP(B:B,'[2]SQL Results'!$B$1:$L$65536,11,0)</f>
        <v>13</v>
      </c>
      <c r="Q97" s="21">
        <f t="shared" si="54"/>
        <v>-15</v>
      </c>
      <c r="R97" s="21" t="s">
        <v>121</v>
      </c>
      <c r="S97" s="21">
        <f>VLOOKUP(B:B,'[4]SQL Results'!$B$1:$L$65536,11,0)</f>
        <v>14</v>
      </c>
      <c r="T97" s="21">
        <f>S97*0.8</f>
        <v>11.2</v>
      </c>
      <c r="U97" s="21">
        <f>Q97*0.6</f>
        <v>-9</v>
      </c>
      <c r="V97" s="21">
        <v>48</v>
      </c>
      <c r="W97" s="21">
        <v>55</v>
      </c>
      <c r="X97" s="21">
        <f>VLOOKUP(B:B,'[2]SQL Results'!$B$1:$V$65536,21,0)</f>
        <v>30</v>
      </c>
      <c r="Y97" s="21">
        <f t="shared" si="55"/>
        <v>-18</v>
      </c>
      <c r="Z97" s="21" t="s">
        <v>121</v>
      </c>
      <c r="AA97" s="21">
        <f>VLOOKUP(B:B,'[4]SQL Results'!$B$1:$V$65536,21,0)</f>
        <v>25</v>
      </c>
      <c r="AB97" s="21">
        <f>AA97*0.8</f>
        <v>20</v>
      </c>
      <c r="AC97" s="21">
        <f>Y97*0.4</f>
        <v>-7.2</v>
      </c>
      <c r="AD97" s="21">
        <v>1</v>
      </c>
      <c r="AE97" s="21">
        <v>1</v>
      </c>
      <c r="AF97" s="21">
        <f>VLOOKUP(B:B,'[2]SQL Results'!$B$1:$Q$65536,16,0)</f>
        <v>2</v>
      </c>
      <c r="AG97" s="21">
        <f t="shared" si="56"/>
        <v>1</v>
      </c>
      <c r="AH97" s="21" t="s">
        <v>21</v>
      </c>
      <c r="AI97" s="21">
        <f>VLOOKUP(B:B,'[4]SQL Results'!$B$1:$Q$65536,16,0)</f>
        <v>2</v>
      </c>
      <c r="AJ97" s="21">
        <f t="shared" si="62"/>
        <v>4</v>
      </c>
      <c r="AK97" s="21"/>
      <c r="AL97" s="21">
        <v>1</v>
      </c>
      <c r="AM97" s="21">
        <v>2</v>
      </c>
      <c r="AN97" s="21">
        <f>VLOOKUP(B:B,[3]Sheet1!$B$1:$W$65536,22,0)</f>
        <v>2</v>
      </c>
      <c r="AO97" s="21">
        <f t="shared" si="57"/>
        <v>1</v>
      </c>
      <c r="AP97" s="21" t="s">
        <v>21</v>
      </c>
      <c r="AQ97" s="21">
        <f>VLOOKUP(B:B,[5]Sheet1!$B$1:$X$65536,23,0)</f>
        <v>198.01</v>
      </c>
      <c r="AR97" s="21">
        <f>AQ97*0.1</f>
        <v>19.801</v>
      </c>
      <c r="AS97" s="21"/>
      <c r="AT97" s="21">
        <v>6</v>
      </c>
      <c r="AU97" s="21">
        <v>9</v>
      </c>
      <c r="AV97" s="21">
        <f>VLOOKUP(B:B,[3]Sheet2!$B$1:$W$65536,22,0)</f>
        <v>6</v>
      </c>
      <c r="AW97" s="21">
        <f t="shared" si="58"/>
        <v>0</v>
      </c>
      <c r="AX97" s="21" t="s">
        <v>20</v>
      </c>
      <c r="AY97" s="21">
        <f>VLOOKUP(B:B,[5]Sheet2!$B$1:$X$65536,23,0)</f>
        <v>1787</v>
      </c>
      <c r="AZ97" s="21">
        <f>AY97*0.08</f>
        <v>142.96</v>
      </c>
      <c r="BA97" s="21"/>
      <c r="BB97" s="15">
        <v>100</v>
      </c>
      <c r="BC97" s="15">
        <v>150</v>
      </c>
      <c r="BD97" s="15">
        <v>0</v>
      </c>
      <c r="BE97" s="15">
        <f>BD97-BB97</f>
        <v>-100</v>
      </c>
      <c r="BF97" s="15" t="s">
        <v>121</v>
      </c>
      <c r="BG97" s="15">
        <v>0</v>
      </c>
      <c r="BH97" s="15">
        <f>BG97*0.05</f>
        <v>0</v>
      </c>
      <c r="BI97" s="15">
        <f>BE97*0.04</f>
        <v>-4</v>
      </c>
      <c r="BJ97" s="15">
        <v>84.5</v>
      </c>
      <c r="BK97" s="15">
        <v>169</v>
      </c>
      <c r="BL97" s="15">
        <v>0</v>
      </c>
      <c r="BM97" s="15">
        <f t="shared" si="59"/>
        <v>-84.5</v>
      </c>
      <c r="BN97" s="15" t="s">
        <v>121</v>
      </c>
      <c r="BO97" s="15">
        <v>0</v>
      </c>
      <c r="BP97" s="15">
        <f>BO97*0.05</f>
        <v>0</v>
      </c>
      <c r="BQ97" s="15">
        <f>BM97*0.02</f>
        <v>-1.69</v>
      </c>
      <c r="BR97" s="15">
        <v>543.5</v>
      </c>
      <c r="BS97" s="17">
        <v>679</v>
      </c>
      <c r="BT97" s="15">
        <f>VLOOKUP(B:B,'[2]SQL Results'!$B$1:$AJ$65536,35,0)</f>
        <v>593.52</v>
      </c>
      <c r="BU97" s="15">
        <f t="shared" si="61"/>
        <v>50.02</v>
      </c>
      <c r="BV97" s="49" t="s">
        <v>20</v>
      </c>
      <c r="BW97" s="15">
        <f>VLOOKUP(B:B,'[4]SQL Results'!$B$1:$AJ$65536,35,0)</f>
        <v>627.02</v>
      </c>
      <c r="BX97" s="49">
        <f>BW97*0.07</f>
        <v>43.8914</v>
      </c>
      <c r="BY97" s="17"/>
      <c r="BZ97" s="22">
        <v>570</v>
      </c>
      <c r="CA97" s="22">
        <v>798</v>
      </c>
      <c r="CB97" s="15">
        <f>VLOOKUP(B:B,'[2]SQL Results'!$B$1:$AT$65536,45,0)</f>
        <v>1470</v>
      </c>
      <c r="CC97" s="15">
        <f t="shared" si="60"/>
        <v>900</v>
      </c>
      <c r="CD97" s="52" t="s">
        <v>21</v>
      </c>
      <c r="CE97" s="15">
        <f>VLOOKUP(B:B,'[4]SQL Results'!$B$1:$AT$65536,45,0)</f>
        <v>1470</v>
      </c>
      <c r="CF97" s="52">
        <f>CE97*0.09</f>
        <v>132.3</v>
      </c>
      <c r="CG97" s="52"/>
      <c r="CH97" s="72">
        <f t="shared" si="48"/>
        <v>409.1524</v>
      </c>
      <c r="CI97" s="72">
        <f t="shared" si="49"/>
        <v>-21.89</v>
      </c>
    </row>
    <row r="98" spans="1:87">
      <c r="A98" s="14">
        <v>91</v>
      </c>
      <c r="B98" s="14">
        <v>755</v>
      </c>
      <c r="C98" s="14" t="s">
        <v>224</v>
      </c>
      <c r="D98" s="14" t="s">
        <v>141</v>
      </c>
      <c r="E98" s="14" t="s">
        <v>212</v>
      </c>
      <c r="F98" s="15">
        <v>6</v>
      </c>
      <c r="G98" s="15">
        <v>9</v>
      </c>
      <c r="H98" s="15">
        <v>0</v>
      </c>
      <c r="I98" s="15">
        <f t="shared" si="53"/>
        <v>-6</v>
      </c>
      <c r="J98" s="15" t="s">
        <v>121</v>
      </c>
      <c r="K98" s="15">
        <f>VLOOKUP(B:B,'[4]SQL Results'!$B$1:$G$65536,6,0)</f>
        <v>4</v>
      </c>
      <c r="L98" s="15">
        <f>K98*1</f>
        <v>4</v>
      </c>
      <c r="M98" s="15">
        <f>I98*0.8</f>
        <v>-4.8</v>
      </c>
      <c r="N98" s="15">
        <v>9</v>
      </c>
      <c r="O98" s="21">
        <v>9</v>
      </c>
      <c r="P98" s="21">
        <f>VLOOKUP(B:B,'[2]SQL Results'!$B$1:$L$65536,11,0)</f>
        <v>15</v>
      </c>
      <c r="Q98" s="21">
        <f t="shared" si="54"/>
        <v>6</v>
      </c>
      <c r="R98" s="21" t="s">
        <v>21</v>
      </c>
      <c r="S98" s="21">
        <f>VLOOKUP(B:B,'[4]SQL Results'!$B$1:$L$65536,11,0)</f>
        <v>16</v>
      </c>
      <c r="T98" s="21">
        <f>S98*2</f>
        <v>32</v>
      </c>
      <c r="U98" s="21"/>
      <c r="V98" s="21">
        <v>11</v>
      </c>
      <c r="W98" s="21">
        <v>9</v>
      </c>
      <c r="X98" s="21">
        <f>VLOOKUP(B:B,'[2]SQL Results'!$B$1:$V$65536,21,0)</f>
        <v>8</v>
      </c>
      <c r="Y98" s="21">
        <f t="shared" si="55"/>
        <v>-3</v>
      </c>
      <c r="Z98" s="21" t="s">
        <v>121</v>
      </c>
      <c r="AA98" s="21">
        <f>VLOOKUP(B:B,'[4]SQL Results'!$B$1:$V$65536,21,0)</f>
        <v>7</v>
      </c>
      <c r="AB98" s="21">
        <f>AA98*0.8</f>
        <v>5.6</v>
      </c>
      <c r="AC98" s="21">
        <f>Y98*0.4</f>
        <v>-1.2</v>
      </c>
      <c r="AD98" s="21">
        <v>1</v>
      </c>
      <c r="AE98" s="21">
        <v>1</v>
      </c>
      <c r="AF98" s="21">
        <f>VLOOKUP(B:B,'[2]SQL Results'!$B$1:$Q$65536,16,0)</f>
        <v>2</v>
      </c>
      <c r="AG98" s="21">
        <f t="shared" si="56"/>
        <v>1</v>
      </c>
      <c r="AH98" s="21" t="s">
        <v>21</v>
      </c>
      <c r="AI98" s="21">
        <f>VLOOKUP(B:B,'[4]SQL Results'!$B$1:$Q$65536,16,0)</f>
        <v>3</v>
      </c>
      <c r="AJ98" s="21">
        <f t="shared" si="62"/>
        <v>6</v>
      </c>
      <c r="AK98" s="21"/>
      <c r="AL98" s="21">
        <v>1</v>
      </c>
      <c r="AM98" s="21">
        <v>2</v>
      </c>
      <c r="AN98" s="21">
        <v>0</v>
      </c>
      <c r="AO98" s="21">
        <f t="shared" si="57"/>
        <v>-1</v>
      </c>
      <c r="AP98" s="21" t="s">
        <v>121</v>
      </c>
      <c r="AQ98" s="21">
        <v>0</v>
      </c>
      <c r="AR98" s="21">
        <f>AQ98*0.05</f>
        <v>0</v>
      </c>
      <c r="AS98" s="21">
        <f>AO98*3</f>
        <v>-3</v>
      </c>
      <c r="AT98" s="21">
        <v>1</v>
      </c>
      <c r="AU98" s="21">
        <v>3</v>
      </c>
      <c r="AV98" s="21">
        <v>0</v>
      </c>
      <c r="AW98" s="21">
        <f t="shared" si="58"/>
        <v>-1</v>
      </c>
      <c r="AX98" s="21" t="s">
        <v>121</v>
      </c>
      <c r="AY98" s="21">
        <v>0</v>
      </c>
      <c r="AZ98" s="21">
        <f>AY98*0.05</f>
        <v>0</v>
      </c>
      <c r="BA98" s="21">
        <f>AW98*8</f>
        <v>-8</v>
      </c>
      <c r="BB98" s="15">
        <v>132</v>
      </c>
      <c r="BC98" s="15">
        <v>198</v>
      </c>
      <c r="BD98" s="15">
        <f>VLOOKUP(B:B,'[2]SQL Results'!$B$1:$AO$65536,40,0)</f>
        <v>168.3</v>
      </c>
      <c r="BE98" s="15">
        <f>BD98-BB98</f>
        <v>36.3</v>
      </c>
      <c r="BF98" s="15" t="s">
        <v>20</v>
      </c>
      <c r="BG98" s="15">
        <f>VLOOKUP(B:B,'[4]SQL Results'!$B$1:$AO$65536,40,0)</f>
        <v>168.3</v>
      </c>
      <c r="BH98" s="15">
        <f>BG98*0.07</f>
        <v>11.781</v>
      </c>
      <c r="BI98" s="15"/>
      <c r="BJ98" s="15">
        <v>84.5</v>
      </c>
      <c r="BK98" s="15">
        <v>169</v>
      </c>
      <c r="BL98" s="15">
        <f>VLOOKUP(B:B,'[2]SQL Results'!$B$1:$AE$65536,30,0)</f>
        <v>68</v>
      </c>
      <c r="BM98" s="15">
        <f t="shared" si="59"/>
        <v>-16.5</v>
      </c>
      <c r="BN98" s="15" t="s">
        <v>121</v>
      </c>
      <c r="BO98" s="15">
        <f>VLOOKUP(B:B,'[4]SQL Results'!$B$1:$AE$65536,30,0)</f>
        <v>68</v>
      </c>
      <c r="BP98" s="15">
        <f>BO98*0.05</f>
        <v>3.4</v>
      </c>
      <c r="BQ98" s="15">
        <f>BM98*0.02</f>
        <v>-0.33</v>
      </c>
      <c r="BR98" s="15">
        <v>385</v>
      </c>
      <c r="BS98" s="15">
        <v>539</v>
      </c>
      <c r="BT98" s="15">
        <f>VLOOKUP(B:B,'[2]SQL Results'!$B$1:$AJ$65536,35,0)</f>
        <v>102</v>
      </c>
      <c r="BU98" s="15">
        <f t="shared" si="61"/>
        <v>-283</v>
      </c>
      <c r="BV98" s="15" t="s">
        <v>121</v>
      </c>
      <c r="BW98" s="15">
        <f>VLOOKUP(B:B,'[4]SQL Results'!$B$1:$AJ$65536,35,0)</f>
        <v>275.51</v>
      </c>
      <c r="BX98" s="15">
        <f>BW98*0.05</f>
        <v>13.7755</v>
      </c>
      <c r="BY98" s="15">
        <f>BU98*0.02</f>
        <v>-5.66</v>
      </c>
      <c r="BZ98" s="22">
        <v>160</v>
      </c>
      <c r="CA98" s="22">
        <v>224</v>
      </c>
      <c r="CB98" s="15">
        <v>0</v>
      </c>
      <c r="CC98" s="15">
        <f t="shared" si="60"/>
        <v>-160</v>
      </c>
      <c r="CD98" s="52" t="s">
        <v>121</v>
      </c>
      <c r="CE98" s="15">
        <f>VLOOKUP(B:B,'[4]SQL Results'!$B$1:$AT$65536,45,0)</f>
        <v>588.03</v>
      </c>
      <c r="CF98" s="52">
        <f>CE98*0.05</f>
        <v>29.4015</v>
      </c>
      <c r="CG98" s="52">
        <f>CC98*0.02</f>
        <v>-3.2</v>
      </c>
      <c r="CH98" s="72">
        <f t="shared" si="48"/>
        <v>105.958</v>
      </c>
      <c r="CI98" s="72">
        <f t="shared" si="49"/>
        <v>-26.19</v>
      </c>
    </row>
    <row r="99" spans="1:87">
      <c r="A99" s="14">
        <v>92</v>
      </c>
      <c r="B99" s="14">
        <v>713</v>
      </c>
      <c r="C99" s="14" t="s">
        <v>225</v>
      </c>
      <c r="D99" s="14" t="s">
        <v>141</v>
      </c>
      <c r="E99" s="14" t="s">
        <v>212</v>
      </c>
      <c r="F99" s="15">
        <v>6</v>
      </c>
      <c r="G99" s="15">
        <v>9</v>
      </c>
      <c r="H99" s="15">
        <f>VLOOKUP(B:B,'[2]SQL Results'!$B$1:$G$65536,6,0)</f>
        <v>7</v>
      </c>
      <c r="I99" s="15">
        <f t="shared" si="53"/>
        <v>1</v>
      </c>
      <c r="J99" s="15" t="s">
        <v>20</v>
      </c>
      <c r="K99" s="15">
        <f>VLOOKUP(B:B,'[4]SQL Results'!$B$1:$G$65536,6,0)</f>
        <v>7</v>
      </c>
      <c r="L99" s="15">
        <f>K99*2.5</f>
        <v>17.5</v>
      </c>
      <c r="M99" s="15"/>
      <c r="N99" s="15">
        <v>14</v>
      </c>
      <c r="O99" s="21">
        <v>15</v>
      </c>
      <c r="P99" s="21">
        <f>VLOOKUP(B:B,'[2]SQL Results'!$B$1:$L$65536,11,0)</f>
        <v>9</v>
      </c>
      <c r="Q99" s="21">
        <f t="shared" si="54"/>
        <v>-5</v>
      </c>
      <c r="R99" s="21" t="s">
        <v>121</v>
      </c>
      <c r="S99" s="21">
        <f>VLOOKUP(B:B,'[4]SQL Results'!$B$1:$L$65536,11,0)</f>
        <v>10</v>
      </c>
      <c r="T99" s="21">
        <f>S99*0.8</f>
        <v>8</v>
      </c>
      <c r="U99" s="21">
        <f>Q99*0.6</f>
        <v>-3</v>
      </c>
      <c r="V99" s="21">
        <v>20</v>
      </c>
      <c r="W99" s="21">
        <v>20</v>
      </c>
      <c r="X99" s="21">
        <f>VLOOKUP(B:B,'[2]SQL Results'!$B$1:$V$65536,21,0)</f>
        <v>16</v>
      </c>
      <c r="Y99" s="21">
        <f t="shared" si="55"/>
        <v>-4</v>
      </c>
      <c r="Z99" s="21" t="s">
        <v>121</v>
      </c>
      <c r="AA99" s="21">
        <f>VLOOKUP(B:B,'[4]SQL Results'!$B$1:$V$65536,21,0)</f>
        <v>17</v>
      </c>
      <c r="AB99" s="21">
        <f>AA99*0.8</f>
        <v>13.6</v>
      </c>
      <c r="AC99" s="21">
        <f>Y99*0.4</f>
        <v>-1.6</v>
      </c>
      <c r="AD99" s="21">
        <v>1</v>
      </c>
      <c r="AE99" s="21">
        <v>1</v>
      </c>
      <c r="AF99" s="21">
        <f>VLOOKUP(B:B,'[2]SQL Results'!$B$1:$Q$65536,16,0)</f>
        <v>3</v>
      </c>
      <c r="AG99" s="21">
        <f t="shared" si="56"/>
        <v>2</v>
      </c>
      <c r="AH99" s="21" t="s">
        <v>21</v>
      </c>
      <c r="AI99" s="21">
        <f>VLOOKUP(B:B,'[4]SQL Results'!$B$1:$Q$65536,16,0)</f>
        <v>2</v>
      </c>
      <c r="AJ99" s="21">
        <f t="shared" si="62"/>
        <v>4</v>
      </c>
      <c r="AK99" s="21"/>
      <c r="AL99" s="21">
        <v>1</v>
      </c>
      <c r="AM99" s="21">
        <v>2</v>
      </c>
      <c r="AN99" s="21">
        <f>VLOOKUP(B:B,[3]Sheet1!$B$1:$W$65536,22,0)</f>
        <v>1</v>
      </c>
      <c r="AO99" s="21">
        <f t="shared" si="57"/>
        <v>0</v>
      </c>
      <c r="AP99" s="21" t="s">
        <v>20</v>
      </c>
      <c r="AQ99" s="21">
        <v>0</v>
      </c>
      <c r="AR99" s="21">
        <f>AQ99*0.08</f>
        <v>0</v>
      </c>
      <c r="AS99" s="21"/>
      <c r="AT99" s="21">
        <v>1</v>
      </c>
      <c r="AU99" s="21">
        <v>3</v>
      </c>
      <c r="AV99" s="21">
        <f>VLOOKUP(B:B,[3]Sheet2!$B$1:$W$65536,22,0)</f>
        <v>2</v>
      </c>
      <c r="AW99" s="21">
        <f t="shared" si="58"/>
        <v>1</v>
      </c>
      <c r="AX99" s="21" t="s">
        <v>20</v>
      </c>
      <c r="AY99" s="21">
        <f>VLOOKUP(B:B,[5]Sheet2!$B$1:$X$65536,23,0)</f>
        <v>582</v>
      </c>
      <c r="AZ99" s="21">
        <f>AY99*0.08</f>
        <v>46.56</v>
      </c>
      <c r="BA99" s="21"/>
      <c r="BB99" s="15">
        <v>78</v>
      </c>
      <c r="BC99" s="15">
        <v>117</v>
      </c>
      <c r="BD99" s="15">
        <f>VLOOKUP(B:B,'[2]SQL Results'!$B$1:$AO$65536,40,0)</f>
        <v>396.01</v>
      </c>
      <c r="BE99" s="15">
        <f>BD99-BC99</f>
        <v>279.01</v>
      </c>
      <c r="BF99" s="15" t="s">
        <v>21</v>
      </c>
      <c r="BG99" s="15">
        <f>VLOOKUP(B:B,'[4]SQL Results'!$B$1:$AO$65536,40,0)</f>
        <v>396.01</v>
      </c>
      <c r="BH99" s="15">
        <f>BG99*0.08</f>
        <v>31.6808</v>
      </c>
      <c r="BI99" s="15"/>
      <c r="BJ99" s="15">
        <v>84.5</v>
      </c>
      <c r="BK99" s="15">
        <v>169</v>
      </c>
      <c r="BL99" s="15">
        <v>0</v>
      </c>
      <c r="BM99" s="15">
        <f t="shared" si="59"/>
        <v>-84.5</v>
      </c>
      <c r="BN99" s="15" t="s">
        <v>121</v>
      </c>
      <c r="BO99" s="15">
        <v>0</v>
      </c>
      <c r="BP99" s="15">
        <f>BO99*0.05</f>
        <v>0</v>
      </c>
      <c r="BQ99" s="15">
        <f>BM99*0.02</f>
        <v>-1.69</v>
      </c>
      <c r="BR99" s="15">
        <v>884.36</v>
      </c>
      <c r="BS99" s="17">
        <v>1105</v>
      </c>
      <c r="BT99" s="15">
        <f>VLOOKUP(B:B,'[2]SQL Results'!$B$1:$AJ$65536,35,0)</f>
        <v>271.01</v>
      </c>
      <c r="BU99" s="15">
        <f t="shared" si="61"/>
        <v>-613.35</v>
      </c>
      <c r="BV99" s="15" t="s">
        <v>121</v>
      </c>
      <c r="BW99" s="15">
        <f>VLOOKUP(B:B,'[4]SQL Results'!$B$1:$AJ$65536,35,0)</f>
        <v>325.04</v>
      </c>
      <c r="BX99" s="15">
        <f>BW99*0.05</f>
        <v>16.252</v>
      </c>
      <c r="BY99" s="15">
        <f>BU99*0.02</f>
        <v>-12.267</v>
      </c>
      <c r="BZ99" s="22">
        <v>1239</v>
      </c>
      <c r="CA99" s="22">
        <v>1548.75</v>
      </c>
      <c r="CB99" s="15">
        <f>VLOOKUP(B:B,'[2]SQL Results'!$B$1:$AT$65536,45,0)</f>
        <v>588</v>
      </c>
      <c r="CC99" s="15">
        <f t="shared" si="60"/>
        <v>-651</v>
      </c>
      <c r="CD99" s="52" t="s">
        <v>121</v>
      </c>
      <c r="CE99" s="15">
        <f>VLOOKUP(B:B,'[4]SQL Results'!$B$1:$AT$65536,45,0)</f>
        <v>588</v>
      </c>
      <c r="CF99" s="52">
        <f>CE99*0.05</f>
        <v>29.4</v>
      </c>
      <c r="CG99" s="52">
        <f>CC99*0.02</f>
        <v>-13.02</v>
      </c>
      <c r="CH99" s="72">
        <f t="shared" si="48"/>
        <v>166.9928</v>
      </c>
      <c r="CI99" s="72">
        <f t="shared" si="49"/>
        <v>-31.577</v>
      </c>
    </row>
    <row r="100" spans="1:87">
      <c r="A100" s="14">
        <v>93</v>
      </c>
      <c r="B100" s="24">
        <v>101453</v>
      </c>
      <c r="C100" s="14" t="s">
        <v>226</v>
      </c>
      <c r="D100" s="14" t="s">
        <v>137</v>
      </c>
      <c r="E100" s="14" t="s">
        <v>227</v>
      </c>
      <c r="F100" s="15">
        <v>6</v>
      </c>
      <c r="G100" s="15">
        <v>11</v>
      </c>
      <c r="H100" s="15">
        <f>VLOOKUP(B:B,'[2]SQL Results'!$B$1:$G$65536,6,0)</f>
        <v>28</v>
      </c>
      <c r="I100" s="15">
        <f t="shared" si="53"/>
        <v>22</v>
      </c>
      <c r="J100" s="15" t="s">
        <v>21</v>
      </c>
      <c r="K100" s="15">
        <f>VLOOKUP(B:B,'[4]SQL Results'!$B$1:$G$65536,6,0)</f>
        <v>20</v>
      </c>
      <c r="L100" s="15">
        <f>K100*3.5</f>
        <v>70</v>
      </c>
      <c r="M100" s="15"/>
      <c r="N100" s="15">
        <v>15</v>
      </c>
      <c r="O100" s="21">
        <v>17</v>
      </c>
      <c r="P100" s="21">
        <f>VLOOKUP(B:B,'[2]SQL Results'!$B$1:$L$65536,11,0)</f>
        <v>42</v>
      </c>
      <c r="Q100" s="21">
        <f t="shared" si="54"/>
        <v>27</v>
      </c>
      <c r="R100" s="21" t="s">
        <v>21</v>
      </c>
      <c r="S100" s="21">
        <f>VLOOKUP(B:B,'[4]SQL Results'!$B$1:$L$65536,11,0)</f>
        <v>46</v>
      </c>
      <c r="T100" s="21">
        <f>S100*2</f>
        <v>92</v>
      </c>
      <c r="U100" s="21"/>
      <c r="V100" s="21">
        <v>29</v>
      </c>
      <c r="W100" s="21">
        <v>32</v>
      </c>
      <c r="X100" s="21">
        <f>VLOOKUP(B:B,'[2]SQL Results'!$B$1:$V$65536,21,0)</f>
        <v>48</v>
      </c>
      <c r="Y100" s="21">
        <f t="shared" si="55"/>
        <v>19</v>
      </c>
      <c r="Z100" s="21" t="s">
        <v>21</v>
      </c>
      <c r="AA100" s="21">
        <f>VLOOKUP(B:B,'[4]SQL Results'!$B$1:$V$65536,21,0)</f>
        <v>40</v>
      </c>
      <c r="AB100" s="21">
        <f>AA100*1.5</f>
        <v>60</v>
      </c>
      <c r="AC100" s="21"/>
      <c r="AD100" s="21">
        <v>2</v>
      </c>
      <c r="AE100" s="21">
        <v>3</v>
      </c>
      <c r="AF100" s="21">
        <f>VLOOKUP(B:B,'[2]SQL Results'!$B$1:$Q$65536,16,0)</f>
        <v>3</v>
      </c>
      <c r="AG100" s="21">
        <f t="shared" si="56"/>
        <v>1</v>
      </c>
      <c r="AH100" s="21" t="s">
        <v>21</v>
      </c>
      <c r="AI100" s="21">
        <f>VLOOKUP(B:B,'[4]SQL Results'!$B$1:$Q$65536,16,0)</f>
        <v>4</v>
      </c>
      <c r="AJ100" s="21">
        <f t="shared" si="62"/>
        <v>8</v>
      </c>
      <c r="AK100" s="21"/>
      <c r="AL100" s="21">
        <v>1</v>
      </c>
      <c r="AM100" s="21">
        <v>2</v>
      </c>
      <c r="AN100" s="21">
        <f>VLOOKUP(B:B,[3]Sheet1!$B$1:$W$65536,22,0)</f>
        <v>2</v>
      </c>
      <c r="AO100" s="21">
        <f t="shared" si="57"/>
        <v>1</v>
      </c>
      <c r="AP100" s="21" t="s">
        <v>21</v>
      </c>
      <c r="AQ100" s="21">
        <f>VLOOKUP(B:B,[5]Sheet1!$B$1:$X$65536,23,0)</f>
        <v>198</v>
      </c>
      <c r="AR100" s="21">
        <f>AQ100*0.1</f>
        <v>19.8</v>
      </c>
      <c r="AS100" s="21"/>
      <c r="AT100" s="21">
        <v>8</v>
      </c>
      <c r="AU100" s="21">
        <v>12</v>
      </c>
      <c r="AV100" s="21">
        <f>VLOOKUP(B:B,[3]Sheet2!$B$1:$W$65536,22,0)</f>
        <v>6</v>
      </c>
      <c r="AW100" s="21">
        <f t="shared" si="58"/>
        <v>-2</v>
      </c>
      <c r="AX100" s="21" t="s">
        <v>121</v>
      </c>
      <c r="AY100" s="21">
        <f>VLOOKUP(B:B,[5]Sheet2!$B$1:$X$65536,23,0)</f>
        <v>776</v>
      </c>
      <c r="AZ100" s="21">
        <f>AY100*0.05</f>
        <v>38.8</v>
      </c>
      <c r="BA100" s="21">
        <f>AW100*8</f>
        <v>-16</v>
      </c>
      <c r="BB100" s="15">
        <v>66</v>
      </c>
      <c r="BC100" s="15">
        <v>99</v>
      </c>
      <c r="BD100" s="15">
        <v>0</v>
      </c>
      <c r="BE100" s="15">
        <f>BD100-BB100</f>
        <v>-66</v>
      </c>
      <c r="BF100" s="15" t="s">
        <v>121</v>
      </c>
      <c r="BG100" s="15">
        <v>0</v>
      </c>
      <c r="BH100" s="15">
        <f>BG100*0.05</f>
        <v>0</v>
      </c>
      <c r="BI100" s="15">
        <f>BE100*0.04</f>
        <v>-2.64</v>
      </c>
      <c r="BJ100" s="15">
        <v>344.01</v>
      </c>
      <c r="BK100" s="15">
        <v>516</v>
      </c>
      <c r="BL100" s="15">
        <v>0</v>
      </c>
      <c r="BM100" s="15">
        <f t="shared" si="59"/>
        <v>-344.01</v>
      </c>
      <c r="BN100" s="15"/>
      <c r="BO100" s="15" t="str">
        <f>VLOOKUP(B:B,'[4]SQL Results'!$B$1:$AE$65536,30,0)</f>
        <v/>
      </c>
      <c r="BP100" s="15"/>
      <c r="BQ100" s="15"/>
      <c r="BR100" s="15">
        <v>689</v>
      </c>
      <c r="BS100" s="17">
        <v>861</v>
      </c>
      <c r="BT100" s="15">
        <f>VLOOKUP(B:B,'[2]SQL Results'!$B$1:$AJ$65536,35,0)</f>
        <v>721.55</v>
      </c>
      <c r="BU100" s="15">
        <f t="shared" si="61"/>
        <v>32.55</v>
      </c>
      <c r="BV100" s="49" t="s">
        <v>20</v>
      </c>
      <c r="BW100" s="15">
        <f>VLOOKUP(B:B,'[4]SQL Results'!$B$1:$AJ$65536,35,0)</f>
        <v>621.05</v>
      </c>
      <c r="BX100" s="17"/>
      <c r="BY100" s="17"/>
      <c r="BZ100" s="22">
        <v>380</v>
      </c>
      <c r="CA100" s="22">
        <v>532</v>
      </c>
      <c r="CB100" s="15">
        <f>VLOOKUP(B:B,'[2]SQL Results'!$B$1:$AT$65536,45,0)</f>
        <v>380</v>
      </c>
      <c r="CC100" s="15">
        <f t="shared" si="60"/>
        <v>0</v>
      </c>
      <c r="CD100" s="52" t="s">
        <v>20</v>
      </c>
      <c r="CE100" s="15">
        <f>VLOOKUP(B:B,'[4]SQL Results'!$B$1:$AT$65536,45,0)</f>
        <v>380</v>
      </c>
      <c r="CF100" s="15">
        <f>CE100*0.07</f>
        <v>26.6</v>
      </c>
      <c r="CG100" s="52"/>
      <c r="CH100" s="72">
        <f>L100+T100+AB100+AJ100+AR100+AZ100+BH100+BP100+BX100+CF100</f>
        <v>315.2</v>
      </c>
      <c r="CI100" s="72">
        <f>M100+U100+AC100+AK100+AS100+BA100+BI100+BQ100+BY100+CG100</f>
        <v>-18.64</v>
      </c>
    </row>
    <row r="101" spans="1:87">
      <c r="A101" s="14">
        <v>94</v>
      </c>
      <c r="B101" s="24">
        <v>102564</v>
      </c>
      <c r="C101" s="14" t="s">
        <v>228</v>
      </c>
      <c r="D101" s="14" t="s">
        <v>141</v>
      </c>
      <c r="E101" s="14" t="s">
        <v>227</v>
      </c>
      <c r="F101" s="15">
        <v>6</v>
      </c>
      <c r="G101" s="15">
        <v>9</v>
      </c>
      <c r="H101" s="15">
        <f>VLOOKUP(B:B,'[2]SQL Results'!$B$1:$G$65536,6,0)</f>
        <v>9</v>
      </c>
      <c r="I101" s="15">
        <f t="shared" si="53"/>
        <v>3</v>
      </c>
      <c r="J101" s="15" t="s">
        <v>21</v>
      </c>
      <c r="K101" s="15">
        <f>VLOOKUP(B:B,'[4]SQL Results'!$B$1:$G$65536,6,0)</f>
        <v>3</v>
      </c>
      <c r="L101" s="15">
        <f>K101*3.5</f>
        <v>10.5</v>
      </c>
      <c r="M101" s="15"/>
      <c r="N101" s="15">
        <v>9</v>
      </c>
      <c r="O101" s="21">
        <v>9</v>
      </c>
      <c r="P101" s="21">
        <f>VLOOKUP(B:B,'[2]SQL Results'!$B$1:$L$65536,11,0)</f>
        <v>16</v>
      </c>
      <c r="Q101" s="21">
        <f t="shared" si="54"/>
        <v>7</v>
      </c>
      <c r="R101" s="21" t="s">
        <v>21</v>
      </c>
      <c r="S101" s="21">
        <f>VLOOKUP(B:B,'[4]SQL Results'!$B$1:$L$65536,11,0)</f>
        <v>17</v>
      </c>
      <c r="T101" s="21">
        <f>S101*2</f>
        <v>34</v>
      </c>
      <c r="U101" s="21"/>
      <c r="V101" s="21">
        <v>16</v>
      </c>
      <c r="W101" s="21">
        <v>15</v>
      </c>
      <c r="X101" s="21">
        <f>VLOOKUP(B:B,'[2]SQL Results'!$B$1:$V$65536,21,0)</f>
        <v>24</v>
      </c>
      <c r="Y101" s="21">
        <f t="shared" si="55"/>
        <v>8</v>
      </c>
      <c r="Z101" s="21" t="s">
        <v>21</v>
      </c>
      <c r="AA101" s="21">
        <f>VLOOKUP(B:B,'[4]SQL Results'!$B$1:$V$65536,21,0)</f>
        <v>20</v>
      </c>
      <c r="AB101" s="21">
        <f>AA101*1.5</f>
        <v>30</v>
      </c>
      <c r="AC101" s="21"/>
      <c r="AD101" s="21">
        <v>1</v>
      </c>
      <c r="AE101" s="21">
        <v>1</v>
      </c>
      <c r="AF101" s="21">
        <f>VLOOKUP(B:B,'[2]SQL Results'!$B$1:$Q$65536,16,0)</f>
        <v>1</v>
      </c>
      <c r="AG101" s="21">
        <f t="shared" si="56"/>
        <v>0</v>
      </c>
      <c r="AH101" s="21" t="s">
        <v>21</v>
      </c>
      <c r="AI101" s="21">
        <f>VLOOKUP(B:B,'[4]SQL Results'!$B$1:$Q$65536,16,0)</f>
        <v>1</v>
      </c>
      <c r="AJ101" s="21">
        <f t="shared" si="62"/>
        <v>2</v>
      </c>
      <c r="AK101" s="21"/>
      <c r="AL101" s="21">
        <v>1</v>
      </c>
      <c r="AM101" s="21">
        <v>2</v>
      </c>
      <c r="AN101" s="21">
        <f>VLOOKUP(B:B,[3]Sheet1!$B$1:$W$65536,22,0)</f>
        <v>4</v>
      </c>
      <c r="AO101" s="21">
        <f t="shared" si="57"/>
        <v>3</v>
      </c>
      <c r="AP101" s="21" t="s">
        <v>21</v>
      </c>
      <c r="AQ101" s="21">
        <f>VLOOKUP(B:B,[5]Sheet1!$B$1:$X$65536,23,0)</f>
        <v>396.02</v>
      </c>
      <c r="AR101" s="21">
        <f>AQ101*0.1</f>
        <v>39.602</v>
      </c>
      <c r="AS101" s="21"/>
      <c r="AT101" s="21">
        <v>2</v>
      </c>
      <c r="AU101" s="21">
        <v>4</v>
      </c>
      <c r="AV101" s="21">
        <f>VLOOKUP(B:B,[3]Sheet2!$B$1:$W$65536,22,0)</f>
        <v>3</v>
      </c>
      <c r="AW101" s="21">
        <f t="shared" si="58"/>
        <v>1</v>
      </c>
      <c r="AX101" s="21" t="s">
        <v>20</v>
      </c>
      <c r="AY101" s="21">
        <f>VLOOKUP(B:B,[5]Sheet2!$B$1:$X$65536,23,0)</f>
        <v>776</v>
      </c>
      <c r="AZ101" s="21">
        <f>AY101*0.08</f>
        <v>62.08</v>
      </c>
      <c r="BA101" s="21"/>
      <c r="BB101" s="15">
        <v>100</v>
      </c>
      <c r="BC101" s="15">
        <v>150</v>
      </c>
      <c r="BD101" s="15">
        <v>0</v>
      </c>
      <c r="BE101" s="15">
        <f>BD101-BB101</f>
        <v>-100</v>
      </c>
      <c r="BF101" s="15" t="s">
        <v>121</v>
      </c>
      <c r="BG101" s="15">
        <v>0</v>
      </c>
      <c r="BH101" s="15">
        <f>BG101*0.05</f>
        <v>0</v>
      </c>
      <c r="BI101" s="15">
        <f>BE101*0.04</f>
        <v>-4</v>
      </c>
      <c r="BJ101" s="15">
        <v>355.01</v>
      </c>
      <c r="BK101" s="15">
        <v>532.5</v>
      </c>
      <c r="BL101" s="15">
        <f>VLOOKUP(B:B,'[2]SQL Results'!$B$1:$AE$65536,30,0)</f>
        <v>360.01</v>
      </c>
      <c r="BM101" s="15">
        <f t="shared" si="59"/>
        <v>5</v>
      </c>
      <c r="BN101" s="15" t="s">
        <v>20</v>
      </c>
      <c r="BO101" s="15">
        <v>0</v>
      </c>
      <c r="BP101" s="15">
        <f>BO101*0.07</f>
        <v>0</v>
      </c>
      <c r="BQ101" s="15"/>
      <c r="BR101" s="15">
        <v>476</v>
      </c>
      <c r="BS101" s="15">
        <v>666</v>
      </c>
      <c r="BT101" s="15">
        <f>VLOOKUP(B:B,'[2]SQL Results'!$B$1:$AJ$65536,35,0)</f>
        <v>405.01</v>
      </c>
      <c r="BU101" s="15">
        <f t="shared" si="61"/>
        <v>-70.99</v>
      </c>
      <c r="BV101" s="15" t="s">
        <v>121</v>
      </c>
      <c r="BW101" s="15">
        <f>VLOOKUP(B:B,'[4]SQL Results'!$B$1:$AJ$65536,35,0)</f>
        <v>405.01</v>
      </c>
      <c r="BX101" s="15"/>
      <c r="BY101" s="15"/>
      <c r="BZ101" s="22">
        <v>160</v>
      </c>
      <c r="CA101" s="22">
        <v>224</v>
      </c>
      <c r="CB101" s="15">
        <v>0</v>
      </c>
      <c r="CC101" s="15">
        <f t="shared" si="60"/>
        <v>-160</v>
      </c>
      <c r="CD101" s="52" t="s">
        <v>121</v>
      </c>
      <c r="CE101" s="15">
        <v>0</v>
      </c>
      <c r="CF101" s="52">
        <f>CE101*0.05</f>
        <v>0</v>
      </c>
      <c r="CG101" s="52">
        <f>CC101*0.02</f>
        <v>-3.2</v>
      </c>
      <c r="CH101" s="72">
        <f>L101+T101+AB101+AJ101+AR101+AZ101+BH101+BP101+BX101+CF101</f>
        <v>178.182</v>
      </c>
      <c r="CI101" s="72">
        <f>M101+U101+AC101+AK101+AS101+BA101+BI101+BQ101+BY101+CG101</f>
        <v>-7.2</v>
      </c>
    </row>
    <row r="102" s="3" customFormat="1" spans="1:87">
      <c r="A102" s="25"/>
      <c r="B102" s="10"/>
      <c r="C102" s="73" t="s">
        <v>150</v>
      </c>
      <c r="D102" s="10"/>
      <c r="E102" s="25"/>
      <c r="F102" s="26">
        <f>SUM(F86:F101)</f>
        <v>182</v>
      </c>
      <c r="G102" s="26">
        <f t="shared" ref="G102:AL102" si="63">SUM(G86:G101)</f>
        <v>252</v>
      </c>
      <c r="H102" s="26">
        <f t="shared" si="63"/>
        <v>166</v>
      </c>
      <c r="I102" s="26">
        <f t="shared" si="63"/>
        <v>-16</v>
      </c>
      <c r="J102" s="26">
        <f t="shared" si="63"/>
        <v>0</v>
      </c>
      <c r="K102" s="26">
        <f t="shared" si="63"/>
        <v>137</v>
      </c>
      <c r="L102" s="26">
        <f t="shared" si="63"/>
        <v>356</v>
      </c>
      <c r="M102" s="26">
        <f t="shared" si="63"/>
        <v>-56.8</v>
      </c>
      <c r="N102" s="26">
        <f t="shared" si="63"/>
        <v>329</v>
      </c>
      <c r="O102" s="26">
        <f t="shared" si="63"/>
        <v>370</v>
      </c>
      <c r="P102" s="26">
        <f t="shared" si="63"/>
        <v>382</v>
      </c>
      <c r="Q102" s="26">
        <f t="shared" si="63"/>
        <v>53</v>
      </c>
      <c r="R102" s="26">
        <f t="shared" si="63"/>
        <v>0</v>
      </c>
      <c r="S102" s="26">
        <f t="shared" si="63"/>
        <v>379</v>
      </c>
      <c r="T102" s="26">
        <f t="shared" si="63"/>
        <v>618</v>
      </c>
      <c r="U102" s="26">
        <f t="shared" si="63"/>
        <v>-36.6</v>
      </c>
      <c r="V102" s="26">
        <f t="shared" si="63"/>
        <v>544</v>
      </c>
      <c r="W102" s="26">
        <f t="shared" si="63"/>
        <v>604</v>
      </c>
      <c r="X102" s="26">
        <f t="shared" si="63"/>
        <v>559</v>
      </c>
      <c r="Y102" s="26">
        <f t="shared" si="63"/>
        <v>15</v>
      </c>
      <c r="Z102" s="26">
        <f t="shared" si="63"/>
        <v>0</v>
      </c>
      <c r="AA102" s="26">
        <f t="shared" si="63"/>
        <v>502</v>
      </c>
      <c r="AB102" s="26">
        <f t="shared" si="63"/>
        <v>626.1</v>
      </c>
      <c r="AC102" s="26">
        <f t="shared" si="63"/>
        <v>-39.6</v>
      </c>
      <c r="AD102" s="26">
        <f t="shared" si="63"/>
        <v>30</v>
      </c>
      <c r="AE102" s="26">
        <f t="shared" si="63"/>
        <v>38</v>
      </c>
      <c r="AF102" s="26">
        <f t="shared" si="63"/>
        <v>41</v>
      </c>
      <c r="AG102" s="26">
        <f t="shared" si="63"/>
        <v>11</v>
      </c>
      <c r="AH102" s="26">
        <f t="shared" si="63"/>
        <v>0</v>
      </c>
      <c r="AI102" s="26">
        <f t="shared" si="63"/>
        <v>42</v>
      </c>
      <c r="AJ102" s="26">
        <f t="shared" si="63"/>
        <v>72.2</v>
      </c>
      <c r="AK102" s="26">
        <f t="shared" si="63"/>
        <v>-2.4</v>
      </c>
      <c r="AL102" s="26">
        <f t="shared" si="63"/>
        <v>19</v>
      </c>
      <c r="AM102" s="26">
        <f t="shared" ref="AM102:BR102" si="64">SUM(AM86:AM101)</f>
        <v>35</v>
      </c>
      <c r="AN102" s="26">
        <f t="shared" si="64"/>
        <v>22</v>
      </c>
      <c r="AO102" s="26">
        <f t="shared" si="64"/>
        <v>3</v>
      </c>
      <c r="AP102" s="26">
        <f t="shared" si="64"/>
        <v>0</v>
      </c>
      <c r="AQ102" s="26">
        <f t="shared" si="64"/>
        <v>3168.06</v>
      </c>
      <c r="AR102" s="26">
        <f t="shared" si="64"/>
        <v>298.9858</v>
      </c>
      <c r="AS102" s="26">
        <f t="shared" si="64"/>
        <v>-24</v>
      </c>
      <c r="AT102" s="26">
        <f t="shared" si="64"/>
        <v>131</v>
      </c>
      <c r="AU102" s="26">
        <f t="shared" si="64"/>
        <v>191</v>
      </c>
      <c r="AV102" s="26">
        <f t="shared" si="64"/>
        <v>126</v>
      </c>
      <c r="AW102" s="26">
        <f t="shared" si="64"/>
        <v>-5</v>
      </c>
      <c r="AX102" s="26">
        <f t="shared" si="64"/>
        <v>0</v>
      </c>
      <c r="AY102" s="26">
        <f t="shared" si="64"/>
        <v>30575.76</v>
      </c>
      <c r="AZ102" s="26">
        <f t="shared" si="64"/>
        <v>2114.6164</v>
      </c>
      <c r="BA102" s="26">
        <f t="shared" si="64"/>
        <v>-248</v>
      </c>
      <c r="BB102" s="26">
        <f t="shared" si="64"/>
        <v>7060.6</v>
      </c>
      <c r="BC102" s="26">
        <f t="shared" si="64"/>
        <v>9386.64</v>
      </c>
      <c r="BD102" s="26">
        <f t="shared" si="64"/>
        <v>4969.22</v>
      </c>
      <c r="BE102" s="26">
        <f t="shared" si="64"/>
        <v>-2427.38</v>
      </c>
      <c r="BF102" s="26">
        <f t="shared" si="64"/>
        <v>0</v>
      </c>
      <c r="BG102" s="26">
        <f t="shared" si="64"/>
        <v>4165.22</v>
      </c>
      <c r="BH102" s="26">
        <f t="shared" si="64"/>
        <v>258.3733</v>
      </c>
      <c r="BI102" s="26">
        <f t="shared" si="64"/>
        <v>-140.8796</v>
      </c>
      <c r="BJ102" s="26">
        <f t="shared" si="64"/>
        <v>4641.64</v>
      </c>
      <c r="BK102" s="26">
        <f t="shared" si="64"/>
        <v>6437.7</v>
      </c>
      <c r="BL102" s="26">
        <f t="shared" si="64"/>
        <v>3546.53</v>
      </c>
      <c r="BM102" s="26">
        <f t="shared" si="64"/>
        <v>-1095.11</v>
      </c>
      <c r="BN102" s="26">
        <f t="shared" si="64"/>
        <v>0</v>
      </c>
      <c r="BO102" s="26">
        <f t="shared" si="64"/>
        <v>2920.83</v>
      </c>
      <c r="BP102" s="26">
        <f t="shared" si="64"/>
        <v>206.5981</v>
      </c>
      <c r="BQ102" s="26">
        <f t="shared" si="64"/>
        <v>-22.806</v>
      </c>
      <c r="BR102" s="26">
        <f t="shared" si="64"/>
        <v>9402.03</v>
      </c>
      <c r="BS102" s="26">
        <f>SUM(BS86:BS101)</f>
        <v>11867</v>
      </c>
      <c r="BT102" s="26">
        <f>SUM(BT86:BT101)</f>
        <v>8584.79</v>
      </c>
      <c r="BU102" s="26">
        <f>SUM(BU86:BU101)</f>
        <v>-1171.99</v>
      </c>
      <c r="BV102" s="26">
        <f>SUM(BV86:BV101)</f>
        <v>0</v>
      </c>
      <c r="BW102" s="26">
        <f>SUM(BW86:BW101)</f>
        <v>8476.83</v>
      </c>
      <c r="BX102" s="26">
        <f>SUM(BX86:BX101)</f>
        <v>297.9371</v>
      </c>
      <c r="BY102" s="26">
        <f>SUM(BY86:BY101)</f>
        <v>-33.577</v>
      </c>
      <c r="BZ102" s="26">
        <f>SUM(BZ86:BZ101)</f>
        <v>27061.11</v>
      </c>
      <c r="CA102" s="26">
        <f>SUM(CA86:CA101)</f>
        <v>32710.39</v>
      </c>
      <c r="CB102" s="26">
        <f>SUM(CB86:CB101)</f>
        <v>20120.12</v>
      </c>
      <c r="CC102" s="26">
        <f>SUM(CC86:CC101)</f>
        <v>-6940.99</v>
      </c>
      <c r="CD102" s="26">
        <f>SUM(CD86:CD101)</f>
        <v>0</v>
      </c>
      <c r="CE102" s="26">
        <f>SUM(CE86:CE101)</f>
        <v>19844.15</v>
      </c>
      <c r="CF102" s="26">
        <f>SUM(CF86:CF101)</f>
        <v>1476.2111</v>
      </c>
      <c r="CG102" s="26">
        <f>SUM(CG86:CG101)</f>
        <v>-252.0814</v>
      </c>
      <c r="CH102" s="26">
        <f>SUM(CH86:CH101)</f>
        <v>6325.0218</v>
      </c>
      <c r="CI102" s="26">
        <f>SUM(CI86:CI101)</f>
        <v>-856.744</v>
      </c>
    </row>
    <row r="103" spans="1:87">
      <c r="A103" s="24"/>
      <c r="B103" s="24"/>
      <c r="C103" s="74" t="s">
        <v>229</v>
      </c>
      <c r="D103" s="24"/>
      <c r="E103" s="75"/>
      <c r="F103" s="76">
        <f>F27+F29+F49+F68+F85+F102</f>
        <v>1439</v>
      </c>
      <c r="G103" s="76">
        <f t="shared" ref="G103:AL103" si="65">G27+G29+G49+G68+G85+G102</f>
        <v>1919</v>
      </c>
      <c r="H103" s="76">
        <f t="shared" si="65"/>
        <v>1232</v>
      </c>
      <c r="I103" s="76">
        <f t="shared" si="65"/>
        <v>-207</v>
      </c>
      <c r="J103" s="76">
        <f t="shared" si="65"/>
        <v>0</v>
      </c>
      <c r="K103" s="76">
        <f t="shared" si="65"/>
        <v>1125</v>
      </c>
      <c r="L103" s="76">
        <f t="shared" si="65"/>
        <v>2635.5</v>
      </c>
      <c r="M103" s="76">
        <f t="shared" si="65"/>
        <v>-402.4</v>
      </c>
      <c r="N103" s="76">
        <f t="shared" si="65"/>
        <v>3149</v>
      </c>
      <c r="O103" s="76">
        <f t="shared" si="65"/>
        <v>3520</v>
      </c>
      <c r="P103" s="76">
        <f t="shared" si="65"/>
        <v>3607</v>
      </c>
      <c r="Q103" s="76">
        <f t="shared" si="65"/>
        <v>458</v>
      </c>
      <c r="R103" s="76">
        <f t="shared" si="65"/>
        <v>0</v>
      </c>
      <c r="S103" s="76">
        <f t="shared" si="65"/>
        <v>3393</v>
      </c>
      <c r="T103" s="76">
        <f t="shared" si="65"/>
        <v>5047.8</v>
      </c>
      <c r="U103" s="76">
        <f t="shared" si="65"/>
        <v>-207</v>
      </c>
      <c r="V103" s="76">
        <f t="shared" si="65"/>
        <v>4276</v>
      </c>
      <c r="W103" s="76">
        <f t="shared" si="65"/>
        <v>4756</v>
      </c>
      <c r="X103" s="76">
        <f t="shared" si="65"/>
        <v>3869</v>
      </c>
      <c r="Y103" s="76">
        <f t="shared" si="65"/>
        <v>-407</v>
      </c>
      <c r="Z103" s="76">
        <f t="shared" si="65"/>
        <v>0</v>
      </c>
      <c r="AA103" s="76">
        <f t="shared" si="65"/>
        <v>3440.5</v>
      </c>
      <c r="AB103" s="76">
        <f t="shared" si="65"/>
        <v>3821.25</v>
      </c>
      <c r="AC103" s="76">
        <f t="shared" si="65"/>
        <v>-354.8</v>
      </c>
      <c r="AD103" s="76">
        <f t="shared" si="65"/>
        <v>278</v>
      </c>
      <c r="AE103" s="76">
        <f t="shared" si="65"/>
        <v>361</v>
      </c>
      <c r="AF103" s="76">
        <f t="shared" si="65"/>
        <v>472</v>
      </c>
      <c r="AG103" s="76">
        <f t="shared" si="65"/>
        <v>194</v>
      </c>
      <c r="AH103" s="76">
        <f t="shared" si="65"/>
        <v>0</v>
      </c>
      <c r="AI103" s="76">
        <f t="shared" si="65"/>
        <v>420</v>
      </c>
      <c r="AJ103" s="76">
        <f t="shared" si="65"/>
        <v>756</v>
      </c>
      <c r="AK103" s="76">
        <f t="shared" si="65"/>
        <v>-11.6</v>
      </c>
      <c r="AL103" s="76">
        <f t="shared" si="65"/>
        <v>135</v>
      </c>
      <c r="AM103" s="76">
        <f t="shared" ref="AM103:BR103" si="66">AM27+AM29+AM49+AM68+AM85+AM102</f>
        <v>235</v>
      </c>
      <c r="AN103" s="76">
        <f t="shared" si="66"/>
        <v>177</v>
      </c>
      <c r="AO103" s="76">
        <f t="shared" si="66"/>
        <v>42</v>
      </c>
      <c r="AP103" s="76">
        <f t="shared" si="66"/>
        <v>0</v>
      </c>
      <c r="AQ103" s="76">
        <f t="shared" si="66"/>
        <v>23902.78</v>
      </c>
      <c r="AR103" s="76">
        <f t="shared" si="66"/>
        <v>2160.7971</v>
      </c>
      <c r="AS103" s="76">
        <f t="shared" si="66"/>
        <v>-156</v>
      </c>
      <c r="AT103" s="76">
        <f t="shared" si="66"/>
        <v>682</v>
      </c>
      <c r="AU103" s="76">
        <f t="shared" si="66"/>
        <v>994</v>
      </c>
      <c r="AV103" s="76">
        <f t="shared" si="66"/>
        <v>916</v>
      </c>
      <c r="AW103" s="76">
        <f t="shared" si="66"/>
        <v>234</v>
      </c>
      <c r="AX103" s="76">
        <f t="shared" si="66"/>
        <v>0</v>
      </c>
      <c r="AY103" s="76">
        <f t="shared" si="66"/>
        <v>236673.98</v>
      </c>
      <c r="AZ103" s="76">
        <f t="shared" si="66"/>
        <v>20389.8497</v>
      </c>
      <c r="BA103" s="76">
        <f t="shared" si="66"/>
        <v>-896</v>
      </c>
      <c r="BB103" s="76">
        <f t="shared" si="66"/>
        <v>38192.75</v>
      </c>
      <c r="BC103" s="76">
        <f t="shared" si="66"/>
        <v>52372.55</v>
      </c>
      <c r="BD103" s="76">
        <f t="shared" si="66"/>
        <v>45462.4</v>
      </c>
      <c r="BE103" s="76">
        <f t="shared" si="66"/>
        <v>3573.3</v>
      </c>
      <c r="BF103" s="76">
        <f t="shared" si="66"/>
        <v>0</v>
      </c>
      <c r="BG103" s="76">
        <f t="shared" si="66"/>
        <v>41578.59</v>
      </c>
      <c r="BH103" s="76">
        <f t="shared" si="66"/>
        <v>3038.2051</v>
      </c>
      <c r="BI103" s="76">
        <f t="shared" si="66"/>
        <v>-562.642</v>
      </c>
      <c r="BJ103" s="76">
        <f t="shared" si="66"/>
        <v>32115.48</v>
      </c>
      <c r="BK103" s="76">
        <f t="shared" si="66"/>
        <v>41861.3</v>
      </c>
      <c r="BL103" s="76">
        <f t="shared" si="66"/>
        <v>31351.17</v>
      </c>
      <c r="BM103" s="76">
        <f t="shared" si="66"/>
        <v>-764.309999999998</v>
      </c>
      <c r="BN103" s="76">
        <f t="shared" si="66"/>
        <v>0</v>
      </c>
      <c r="BO103" s="76">
        <f t="shared" si="66"/>
        <v>34423.78</v>
      </c>
      <c r="BP103" s="76">
        <f t="shared" si="66"/>
        <v>2669.8948</v>
      </c>
      <c r="BQ103" s="76">
        <f t="shared" si="66"/>
        <v>-218.785</v>
      </c>
      <c r="BR103" s="76">
        <f t="shared" si="66"/>
        <v>66250</v>
      </c>
      <c r="BS103" s="76">
        <f>BS27+BS29+BS49+BS68+BS85+BS102</f>
        <v>80959</v>
      </c>
      <c r="BT103" s="76">
        <f>BT27+BT29+BT49+BT68+BT85+BT102</f>
        <v>57639.48</v>
      </c>
      <c r="BU103" s="76">
        <f>BU27+BU29+BU49+BU68+BU85+BU102</f>
        <v>-10081.27</v>
      </c>
      <c r="BV103" s="76">
        <f>BV27+BV29+BV49+BV68+BV85+BV102</f>
        <v>0</v>
      </c>
      <c r="BW103" s="76">
        <f>BW27+BW29+BW49+BW68+BW85+BW102</f>
        <v>55674.93</v>
      </c>
      <c r="BX103" s="76">
        <f>BX27+BX29+BX49+BX68+BX85+BX102</f>
        <v>1956.7095</v>
      </c>
      <c r="BY103" s="76">
        <f>BY27+BY29+BY49+BY68+BY85+BY102</f>
        <v>-222.908</v>
      </c>
      <c r="BZ103" s="76">
        <f>BZ27+BZ29+BZ49+BZ68+BZ85+BZ102</f>
        <v>191433.95</v>
      </c>
      <c r="CA103" s="76">
        <f>CA27+CA29+CA49+CA68+CA85+CA102</f>
        <v>231089.2</v>
      </c>
      <c r="CB103" s="76">
        <f>CB27+CB29+CB49+CB68+CB85+CB102</f>
        <v>161336.44</v>
      </c>
      <c r="CC103" s="76">
        <f>CC27+CC29+CC49+CC68+CC85+CC102</f>
        <v>-30097.51</v>
      </c>
      <c r="CD103" s="76">
        <f>CD27+CD29+CD49+CD68+CD85+CD102</f>
        <v>0</v>
      </c>
      <c r="CE103" s="76">
        <f>CE27+CE29+CE49+CE68+CE85+CE102</f>
        <v>141199.28</v>
      </c>
      <c r="CF103" s="76">
        <f>CF27+CF29+CF49+CF68+CF85+CF102</f>
        <v>9641.6158</v>
      </c>
      <c r="CG103" s="76">
        <f>CG27+CG29+CG49+CG68+CG85+CG102</f>
        <v>-1196.796</v>
      </c>
      <c r="CH103" s="76">
        <f>CH27+CH29+CH49+CH68+CH85+CH102</f>
        <v>52117.622</v>
      </c>
      <c r="CI103" s="76">
        <f>CI27+CI29+CI49+CI68+CI85+CI102</f>
        <v>-4228.931</v>
      </c>
    </row>
    <row r="105" ht="18" customHeight="1"/>
    <row r="106" s="30" customFormat="1" ht="75" customHeight="1" spans="1:84">
      <c r="A106" s="54"/>
      <c r="B106" s="55"/>
      <c r="C106" s="56"/>
      <c r="D106" s="55"/>
      <c r="E106" s="56"/>
      <c r="F106" s="57" t="s">
        <v>230</v>
      </c>
      <c r="G106" s="57"/>
      <c r="H106" s="57"/>
      <c r="I106" s="57"/>
      <c r="J106" s="57"/>
      <c r="K106" s="57"/>
      <c r="L106" s="57"/>
      <c r="M106" s="57"/>
      <c r="N106" s="57"/>
      <c r="O106" s="57"/>
      <c r="P106" s="57"/>
      <c r="Q106" s="57"/>
      <c r="R106" s="58"/>
      <c r="S106" s="58"/>
      <c r="T106" s="58"/>
      <c r="U106" s="58"/>
      <c r="V106" s="58"/>
      <c r="W106" s="58"/>
      <c r="X106" s="58"/>
      <c r="Y106" s="58"/>
      <c r="Z106" s="58"/>
      <c r="AA106" s="58"/>
      <c r="AB106" s="58"/>
      <c r="AC106" s="58"/>
      <c r="AD106" s="58"/>
      <c r="AE106" s="58"/>
      <c r="AF106" s="58"/>
      <c r="AG106" s="58"/>
      <c r="AH106" s="58"/>
      <c r="AI106" s="58"/>
      <c r="AJ106" s="58"/>
      <c r="AK106" s="58"/>
      <c r="AL106" s="58"/>
      <c r="AM106" s="58"/>
      <c r="AN106" s="58"/>
      <c r="AO106" s="58"/>
      <c r="AP106" s="58"/>
      <c r="AQ106" s="58"/>
      <c r="AR106" s="58"/>
      <c r="AS106" s="58"/>
      <c r="AT106" s="58"/>
      <c r="AU106" s="58"/>
      <c r="AV106" s="58"/>
      <c r="AW106" s="58"/>
      <c r="AX106" s="58"/>
      <c r="AY106" s="58"/>
      <c r="AZ106" s="58"/>
      <c r="BA106" s="58"/>
      <c r="BB106" s="57"/>
      <c r="BZ106" s="59"/>
      <c r="CA106" s="59"/>
      <c r="CE106" s="57"/>
      <c r="CF106" s="57"/>
    </row>
  </sheetData>
  <sortState ref="A3:CB97">
    <sortCondition ref="E3" descending="1"/>
  </sortState>
  <mergeCells count="12">
    <mergeCell ref="A1:E1"/>
    <mergeCell ref="F1:G1"/>
    <mergeCell ref="N1:O1"/>
    <mergeCell ref="V1:W1"/>
    <mergeCell ref="AD1:AE1"/>
    <mergeCell ref="AL1:AM1"/>
    <mergeCell ref="AT1:AU1"/>
    <mergeCell ref="BB1:BC1"/>
    <mergeCell ref="BJ1:BK1"/>
    <mergeCell ref="BR1:BS1"/>
    <mergeCell ref="BZ1:CA1"/>
    <mergeCell ref="F106:Q106"/>
  </mergeCells>
  <pageMargins left="0.699305555555556" right="0.699305555555556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I106"/>
  <sheetViews>
    <sheetView workbookViewId="0">
      <pane xSplit="5" ySplit="2" topLeftCell="F42" activePane="bottomRight" state="frozen"/>
      <selection/>
      <selection pane="topRight"/>
      <selection pane="bottomLeft"/>
      <selection pane="bottomRight" activeCell="I50" sqref="I50"/>
    </sheetView>
  </sheetViews>
  <sheetFormatPr defaultColWidth="9" defaultRowHeight="13.5"/>
  <cols>
    <col min="1" max="1" width="3.75" style="4" customWidth="1"/>
    <col min="2" max="2" width="6.75" style="4" customWidth="1"/>
    <col min="3" max="3" width="21.25" style="5" customWidth="1"/>
    <col min="4" max="4" width="3.625" style="4" customWidth="1"/>
    <col min="5" max="5" width="11" style="5" customWidth="1"/>
    <col min="6" max="6" width="10" style="6" customWidth="1"/>
    <col min="7" max="7" width="8.125" style="6" customWidth="1"/>
    <col min="8" max="8" width="9.5" style="6" customWidth="1"/>
    <col min="9" max="9" width="10.25" style="6" customWidth="1"/>
    <col min="10" max="10" width="8.125" style="6" customWidth="1"/>
    <col min="11" max="11" width="12.5" style="6" customWidth="1"/>
    <col min="12" max="14" width="8.125" style="6" customWidth="1"/>
    <col min="15" max="15" width="8.125" style="7" customWidth="1"/>
    <col min="16" max="16" width="11.375" style="7" customWidth="1"/>
    <col min="17" max="18" width="8.125" style="7" customWidth="1"/>
    <col min="19" max="19" width="14.125" style="7" customWidth="1"/>
    <col min="20" max="23" width="8.125" style="7" customWidth="1"/>
    <col min="24" max="24" width="11.375" style="7" customWidth="1"/>
    <col min="25" max="26" width="8.125" style="7" customWidth="1"/>
    <col min="27" max="27" width="15.375" style="7" customWidth="1"/>
    <col min="28" max="31" width="8.125" style="7" customWidth="1"/>
    <col min="32" max="32" width="12.75" style="7" customWidth="1"/>
    <col min="33" max="34" width="8.125" style="7" customWidth="1"/>
    <col min="35" max="35" width="14.625" style="7" customWidth="1"/>
    <col min="36" max="37" width="8.125" style="7" customWidth="1"/>
    <col min="38" max="38" width="11" style="7" customWidth="1"/>
    <col min="39" max="45" width="11.125" style="7" customWidth="1"/>
    <col min="46" max="53" width="11" style="7" customWidth="1"/>
    <col min="54" max="54" width="11" style="6" customWidth="1"/>
    <col min="55" max="77" width="11" customWidth="1"/>
    <col min="78" max="79" width="11" style="8" customWidth="1"/>
    <col min="80" max="80" width="13" customWidth="1"/>
    <col min="81" max="81" width="10.375"/>
    <col min="83" max="83" width="15.25" style="6" customWidth="1"/>
    <col min="84" max="84" width="11.625" style="6"/>
    <col min="85" max="85" width="11.625"/>
    <col min="86" max="86" width="13.75"/>
    <col min="87" max="87" width="12.625"/>
  </cols>
  <sheetData>
    <row r="1" ht="18.75" spans="1:87">
      <c r="A1" s="62" t="s">
        <v>95</v>
      </c>
      <c r="B1" s="63"/>
      <c r="C1" s="63"/>
      <c r="D1" s="63"/>
      <c r="E1" s="64"/>
      <c r="F1" s="65" t="s">
        <v>24</v>
      </c>
      <c r="G1" s="65"/>
      <c r="H1" s="65"/>
      <c r="I1" s="65"/>
      <c r="J1" s="65"/>
      <c r="K1" s="65"/>
      <c r="L1" s="65"/>
      <c r="M1" s="65"/>
      <c r="N1" s="47" t="s">
        <v>41</v>
      </c>
      <c r="O1" s="47"/>
      <c r="P1" s="47"/>
      <c r="Q1" s="47"/>
      <c r="R1" s="47"/>
      <c r="S1" s="47"/>
      <c r="T1" s="47"/>
      <c r="U1" s="47"/>
      <c r="V1" s="65" t="s">
        <v>45</v>
      </c>
      <c r="W1" s="65"/>
      <c r="X1" s="65"/>
      <c r="Y1" s="65"/>
      <c r="Z1" s="65"/>
      <c r="AA1" s="65"/>
      <c r="AB1" s="65"/>
      <c r="AC1" s="65"/>
      <c r="AD1" s="47" t="s">
        <v>47</v>
      </c>
      <c r="AE1" s="47"/>
      <c r="AF1" s="47"/>
      <c r="AG1" s="47"/>
      <c r="AH1" s="47"/>
      <c r="AI1" s="47"/>
      <c r="AJ1" s="47"/>
      <c r="AK1" s="47"/>
      <c r="AL1" s="68" t="s">
        <v>96</v>
      </c>
      <c r="AM1" s="68"/>
      <c r="AN1" s="68"/>
      <c r="AO1" s="68"/>
      <c r="AP1" s="68"/>
      <c r="AQ1" s="68"/>
      <c r="AR1" s="68"/>
      <c r="AS1" s="68"/>
      <c r="AT1" s="69" t="s">
        <v>97</v>
      </c>
      <c r="AU1" s="69"/>
      <c r="AV1" s="69"/>
      <c r="AW1" s="69"/>
      <c r="AX1" s="69"/>
      <c r="AY1" s="69"/>
      <c r="AZ1" s="69"/>
      <c r="BA1" s="69"/>
      <c r="BB1" s="65" t="s">
        <v>69</v>
      </c>
      <c r="BC1" s="65"/>
      <c r="BD1" s="65"/>
      <c r="BE1" s="65"/>
      <c r="BF1" s="65"/>
      <c r="BG1" s="65"/>
      <c r="BH1" s="65"/>
      <c r="BI1" s="65"/>
      <c r="BJ1" s="47" t="s">
        <v>98</v>
      </c>
      <c r="BK1" s="47"/>
      <c r="BL1" s="47"/>
      <c r="BM1" s="47"/>
      <c r="BN1" s="47"/>
      <c r="BO1" s="47"/>
      <c r="BP1" s="47"/>
      <c r="BQ1" s="47"/>
      <c r="BR1" s="65" t="s">
        <v>67</v>
      </c>
      <c r="BS1" s="65"/>
      <c r="BT1" s="65"/>
      <c r="BU1" s="65"/>
      <c r="BV1" s="65"/>
      <c r="BW1" s="65"/>
      <c r="BX1" s="65"/>
      <c r="BY1" s="65"/>
      <c r="BZ1" s="47" t="s">
        <v>73</v>
      </c>
      <c r="CA1" s="47"/>
      <c r="CB1" s="47"/>
      <c r="CC1" s="47"/>
      <c r="CD1" s="50"/>
      <c r="CE1" s="47"/>
      <c r="CF1" s="47"/>
      <c r="CG1" s="50"/>
      <c r="CH1" s="70"/>
      <c r="CI1" s="70"/>
    </row>
    <row r="2" s="30" customFormat="1" ht="30" customHeight="1" spans="1:87">
      <c r="A2" s="13" t="s">
        <v>99</v>
      </c>
      <c r="B2" s="13" t="s">
        <v>100</v>
      </c>
      <c r="C2" s="13" t="s">
        <v>101</v>
      </c>
      <c r="D2" s="13" t="s">
        <v>102</v>
      </c>
      <c r="E2" s="13" t="s">
        <v>103</v>
      </c>
      <c r="F2" s="34" t="s">
        <v>20</v>
      </c>
      <c r="G2" s="34" t="s">
        <v>21</v>
      </c>
      <c r="H2" s="35" t="s">
        <v>104</v>
      </c>
      <c r="I2" s="35" t="s">
        <v>105</v>
      </c>
      <c r="J2" s="35" t="s">
        <v>106</v>
      </c>
      <c r="K2" s="67" t="s">
        <v>107</v>
      </c>
      <c r="L2" s="67" t="s">
        <v>108</v>
      </c>
      <c r="M2" s="35" t="s">
        <v>22</v>
      </c>
      <c r="N2" s="39" t="s">
        <v>20</v>
      </c>
      <c r="O2" s="39" t="s">
        <v>21</v>
      </c>
      <c r="P2" s="39" t="s">
        <v>109</v>
      </c>
      <c r="Q2" s="39" t="s">
        <v>105</v>
      </c>
      <c r="R2" s="39" t="s">
        <v>106</v>
      </c>
      <c r="S2" s="39" t="s">
        <v>107</v>
      </c>
      <c r="T2" s="39" t="s">
        <v>108</v>
      </c>
      <c r="U2" s="39" t="s">
        <v>22</v>
      </c>
      <c r="V2" s="34" t="s">
        <v>20</v>
      </c>
      <c r="W2" s="34" t="s">
        <v>21</v>
      </c>
      <c r="X2" s="34" t="s">
        <v>109</v>
      </c>
      <c r="Y2" s="35" t="s">
        <v>105</v>
      </c>
      <c r="Z2" s="34" t="s">
        <v>106</v>
      </c>
      <c r="AA2" s="34" t="s">
        <v>107</v>
      </c>
      <c r="AB2" s="34" t="s">
        <v>108</v>
      </c>
      <c r="AC2" s="34" t="s">
        <v>22</v>
      </c>
      <c r="AD2" s="39" t="s">
        <v>20</v>
      </c>
      <c r="AE2" s="39" t="s">
        <v>21</v>
      </c>
      <c r="AF2" s="39" t="s">
        <v>110</v>
      </c>
      <c r="AG2" s="46" t="s">
        <v>105</v>
      </c>
      <c r="AH2" s="39" t="s">
        <v>106</v>
      </c>
      <c r="AI2" s="39" t="s">
        <v>107</v>
      </c>
      <c r="AJ2" s="39" t="s">
        <v>108</v>
      </c>
      <c r="AK2" s="39" t="s">
        <v>22</v>
      </c>
      <c r="AL2" s="34" t="s">
        <v>20</v>
      </c>
      <c r="AM2" s="34" t="s">
        <v>21</v>
      </c>
      <c r="AN2" s="34" t="s">
        <v>111</v>
      </c>
      <c r="AO2" s="35" t="s">
        <v>105</v>
      </c>
      <c r="AP2" s="34" t="s">
        <v>106</v>
      </c>
      <c r="AQ2" s="35" t="s">
        <v>112</v>
      </c>
      <c r="AR2" s="34" t="s">
        <v>108</v>
      </c>
      <c r="AS2" s="34" t="s">
        <v>22</v>
      </c>
      <c r="AT2" s="39" t="s">
        <v>20</v>
      </c>
      <c r="AU2" s="39" t="s">
        <v>21</v>
      </c>
      <c r="AV2" s="39" t="s">
        <v>109</v>
      </c>
      <c r="AW2" s="46" t="s">
        <v>105</v>
      </c>
      <c r="AX2" s="39" t="s">
        <v>106</v>
      </c>
      <c r="AY2" s="46" t="s">
        <v>112</v>
      </c>
      <c r="AZ2" s="39" t="s">
        <v>108</v>
      </c>
      <c r="BA2" s="39" t="s">
        <v>22</v>
      </c>
      <c r="BB2" s="34" t="s">
        <v>20</v>
      </c>
      <c r="BC2" s="34" t="s">
        <v>21</v>
      </c>
      <c r="BD2" s="34" t="s">
        <v>109</v>
      </c>
      <c r="BE2" s="35" t="s">
        <v>113</v>
      </c>
      <c r="BF2" s="34" t="s">
        <v>106</v>
      </c>
      <c r="BG2" s="34" t="s">
        <v>114</v>
      </c>
      <c r="BH2" s="34" t="s">
        <v>108</v>
      </c>
      <c r="BI2" s="34" t="s">
        <v>22</v>
      </c>
      <c r="BJ2" s="39" t="s">
        <v>20</v>
      </c>
      <c r="BK2" s="39" t="s">
        <v>21</v>
      </c>
      <c r="BL2" s="39" t="s">
        <v>115</v>
      </c>
      <c r="BM2" s="46" t="s">
        <v>113</v>
      </c>
      <c r="BN2" s="39" t="s">
        <v>106</v>
      </c>
      <c r="BO2" s="39" t="s">
        <v>114</v>
      </c>
      <c r="BP2" s="39" t="s">
        <v>108</v>
      </c>
      <c r="BQ2" s="39" t="s">
        <v>22</v>
      </c>
      <c r="BR2" s="34" t="s">
        <v>20</v>
      </c>
      <c r="BS2" s="34" t="s">
        <v>21</v>
      </c>
      <c r="BT2" s="34" t="s">
        <v>110</v>
      </c>
      <c r="BU2" s="35" t="s">
        <v>113</v>
      </c>
      <c r="BV2" s="34" t="s">
        <v>106</v>
      </c>
      <c r="BW2" s="34" t="s">
        <v>114</v>
      </c>
      <c r="BX2" s="34" t="s">
        <v>108</v>
      </c>
      <c r="BY2" s="34" t="s">
        <v>22</v>
      </c>
      <c r="BZ2" s="48" t="s">
        <v>20</v>
      </c>
      <c r="CA2" s="48" t="s">
        <v>21</v>
      </c>
      <c r="CB2" s="39" t="s">
        <v>110</v>
      </c>
      <c r="CC2" s="46" t="s">
        <v>113</v>
      </c>
      <c r="CD2" s="39" t="s">
        <v>106</v>
      </c>
      <c r="CE2" s="39" t="s">
        <v>114</v>
      </c>
      <c r="CF2" s="39" t="s">
        <v>108</v>
      </c>
      <c r="CG2" s="51" t="s">
        <v>22</v>
      </c>
      <c r="CH2" s="71" t="s">
        <v>116</v>
      </c>
      <c r="CI2" s="71" t="s">
        <v>117</v>
      </c>
    </row>
    <row r="3" spans="1:87">
      <c r="A3" s="14">
        <v>1</v>
      </c>
      <c r="B3" s="14">
        <v>343</v>
      </c>
      <c r="C3" s="14" t="s">
        <v>118</v>
      </c>
      <c r="D3" s="14" t="s">
        <v>119</v>
      </c>
      <c r="E3" s="14" t="s">
        <v>120</v>
      </c>
      <c r="F3" s="15">
        <v>27</v>
      </c>
      <c r="G3" s="15">
        <v>35</v>
      </c>
      <c r="H3" s="15">
        <v>29</v>
      </c>
      <c r="I3" s="15">
        <v>2</v>
      </c>
      <c r="J3" s="15" t="s">
        <v>20</v>
      </c>
      <c r="K3" s="15">
        <v>35</v>
      </c>
      <c r="L3" s="15">
        <v>87.5</v>
      </c>
      <c r="M3" s="15"/>
      <c r="N3" s="15">
        <v>45</v>
      </c>
      <c r="O3" s="21">
        <v>52</v>
      </c>
      <c r="P3" s="21">
        <v>56</v>
      </c>
      <c r="Q3" s="21">
        <v>11</v>
      </c>
      <c r="R3" s="21" t="s">
        <v>21</v>
      </c>
      <c r="S3" s="21">
        <v>49</v>
      </c>
      <c r="T3" s="21">
        <v>98</v>
      </c>
      <c r="U3" s="21"/>
      <c r="V3" s="21">
        <v>178</v>
      </c>
      <c r="W3" s="21">
        <v>195</v>
      </c>
      <c r="X3" s="21">
        <v>91</v>
      </c>
      <c r="Y3" s="21">
        <v>-87</v>
      </c>
      <c r="Z3" s="21" t="s">
        <v>121</v>
      </c>
      <c r="AA3" s="21">
        <v>79</v>
      </c>
      <c r="AB3" s="21">
        <v>63.2</v>
      </c>
      <c r="AC3" s="21">
        <v>-34.8</v>
      </c>
      <c r="AD3" s="21">
        <v>7</v>
      </c>
      <c r="AE3" s="21">
        <v>9</v>
      </c>
      <c r="AF3" s="21">
        <v>18</v>
      </c>
      <c r="AG3" s="21">
        <v>11</v>
      </c>
      <c r="AH3" s="21" t="s">
        <v>21</v>
      </c>
      <c r="AI3" s="21">
        <v>15</v>
      </c>
      <c r="AJ3" s="21">
        <v>30</v>
      </c>
      <c r="AK3" s="21"/>
      <c r="AL3" s="21">
        <v>2</v>
      </c>
      <c r="AM3" s="21">
        <v>3</v>
      </c>
      <c r="AN3" s="21">
        <v>1</v>
      </c>
      <c r="AO3" s="21">
        <v>-1</v>
      </c>
      <c r="AP3" s="21" t="s">
        <v>121</v>
      </c>
      <c r="AQ3" s="21">
        <v>198</v>
      </c>
      <c r="AR3" s="21">
        <v>9.9</v>
      </c>
      <c r="AS3" s="21">
        <v>-3</v>
      </c>
      <c r="AT3" s="21">
        <v>11</v>
      </c>
      <c r="AU3" s="21">
        <v>17</v>
      </c>
      <c r="AV3" s="21">
        <v>31</v>
      </c>
      <c r="AW3" s="21">
        <v>20</v>
      </c>
      <c r="AX3" s="21" t="s">
        <v>21</v>
      </c>
      <c r="AY3" s="21">
        <v>5694.8</v>
      </c>
      <c r="AZ3" s="21">
        <v>569.48</v>
      </c>
      <c r="BA3" s="21"/>
      <c r="BB3" s="15">
        <v>594</v>
      </c>
      <c r="BC3" s="15">
        <v>831.6</v>
      </c>
      <c r="BD3" s="15">
        <v>198</v>
      </c>
      <c r="BE3" s="15">
        <v>-396</v>
      </c>
      <c r="BF3" s="15" t="s">
        <v>121</v>
      </c>
      <c r="BG3" s="15">
        <v>198</v>
      </c>
      <c r="BH3" s="15">
        <v>9.9</v>
      </c>
      <c r="BI3" s="15">
        <v>-15.84</v>
      </c>
      <c r="BJ3" s="15">
        <v>2049.54</v>
      </c>
      <c r="BK3" s="15">
        <v>2152</v>
      </c>
      <c r="BL3" s="15">
        <v>1309.02</v>
      </c>
      <c r="BM3" s="15">
        <v>-740.52</v>
      </c>
      <c r="BN3" s="15" t="s">
        <v>121</v>
      </c>
      <c r="BO3" s="15">
        <v>2384.05</v>
      </c>
      <c r="BP3" s="15">
        <v>119.2025</v>
      </c>
      <c r="BQ3" s="15">
        <v>-14.8104</v>
      </c>
      <c r="BR3" s="15">
        <v>1908.39</v>
      </c>
      <c r="BS3" s="15">
        <v>2099</v>
      </c>
      <c r="BT3" s="15">
        <v>2543.54</v>
      </c>
      <c r="BU3" s="15">
        <v>635.15</v>
      </c>
      <c r="BV3" s="15" t="s">
        <v>21</v>
      </c>
      <c r="BW3" s="15">
        <v>2102.23</v>
      </c>
      <c r="BX3" s="15">
        <v>189.2007</v>
      </c>
      <c r="BY3" s="15"/>
      <c r="BZ3" s="22">
        <v>5775.99</v>
      </c>
      <c r="CA3" s="22">
        <v>6064.79</v>
      </c>
      <c r="CB3" s="15">
        <v>2895.03</v>
      </c>
      <c r="CC3" s="15">
        <v>-2880.96</v>
      </c>
      <c r="CD3" s="52" t="s">
        <v>121</v>
      </c>
      <c r="CE3" s="15">
        <v>2203.03</v>
      </c>
      <c r="CF3" s="52">
        <v>110.1515</v>
      </c>
      <c r="CG3" s="52">
        <v>-57.6192</v>
      </c>
      <c r="CH3" s="72">
        <v>1286.5347</v>
      </c>
      <c r="CI3" s="72">
        <v>-126.0696</v>
      </c>
    </row>
    <row r="4" spans="1:87">
      <c r="A4" s="14">
        <v>2</v>
      </c>
      <c r="B4" s="14">
        <v>581</v>
      </c>
      <c r="C4" s="14" t="s">
        <v>122</v>
      </c>
      <c r="D4" s="14" t="s">
        <v>123</v>
      </c>
      <c r="E4" s="14" t="s">
        <v>120</v>
      </c>
      <c r="F4" s="15">
        <v>27</v>
      </c>
      <c r="G4" s="15">
        <v>34</v>
      </c>
      <c r="H4" s="15">
        <v>32</v>
      </c>
      <c r="I4" s="15">
        <v>5</v>
      </c>
      <c r="J4" s="15" t="s">
        <v>20</v>
      </c>
      <c r="K4" s="15">
        <v>8</v>
      </c>
      <c r="L4" s="15">
        <v>20</v>
      </c>
      <c r="M4" s="15"/>
      <c r="N4" s="15">
        <v>109</v>
      </c>
      <c r="O4" s="21">
        <v>116</v>
      </c>
      <c r="P4" s="21">
        <v>68</v>
      </c>
      <c r="Q4" s="21">
        <v>-41</v>
      </c>
      <c r="R4" s="21" t="s">
        <v>121</v>
      </c>
      <c r="S4" s="21">
        <v>68</v>
      </c>
      <c r="T4" s="21">
        <v>54.4</v>
      </c>
      <c r="U4" s="21">
        <v>-24.6</v>
      </c>
      <c r="V4" s="21">
        <v>65</v>
      </c>
      <c r="W4" s="21">
        <v>76</v>
      </c>
      <c r="X4" s="21">
        <v>50</v>
      </c>
      <c r="Y4" s="21">
        <v>-15</v>
      </c>
      <c r="Z4" s="21" t="s">
        <v>121</v>
      </c>
      <c r="AA4" s="21">
        <v>48</v>
      </c>
      <c r="AB4" s="21">
        <v>38.4</v>
      </c>
      <c r="AC4" s="21">
        <v>-6</v>
      </c>
      <c r="AD4" s="21">
        <v>1</v>
      </c>
      <c r="AE4" s="21">
        <v>1</v>
      </c>
      <c r="AF4" s="21">
        <v>3</v>
      </c>
      <c r="AG4" s="21">
        <v>2</v>
      </c>
      <c r="AH4" s="21" t="s">
        <v>21</v>
      </c>
      <c r="AI4" s="21">
        <v>4</v>
      </c>
      <c r="AJ4" s="21">
        <v>8</v>
      </c>
      <c r="AK4" s="21"/>
      <c r="AL4" s="21">
        <v>1</v>
      </c>
      <c r="AM4" s="21">
        <v>2</v>
      </c>
      <c r="AN4" s="21">
        <v>7</v>
      </c>
      <c r="AO4" s="21">
        <v>6</v>
      </c>
      <c r="AP4" s="21" t="s">
        <v>21</v>
      </c>
      <c r="AQ4" s="21">
        <v>1188.01</v>
      </c>
      <c r="AR4" s="21">
        <v>118.801</v>
      </c>
      <c r="AS4" s="21"/>
      <c r="AT4" s="21">
        <v>2</v>
      </c>
      <c r="AU4" s="21">
        <v>4</v>
      </c>
      <c r="AV4" s="21">
        <v>5</v>
      </c>
      <c r="AW4" s="21">
        <v>3</v>
      </c>
      <c r="AX4" s="21" t="s">
        <v>21</v>
      </c>
      <c r="AY4" s="21">
        <v>1452</v>
      </c>
      <c r="AZ4" s="21">
        <v>145.2</v>
      </c>
      <c r="BA4" s="21"/>
      <c r="BB4" s="15">
        <v>1634.1</v>
      </c>
      <c r="BC4" s="15">
        <v>1960.92</v>
      </c>
      <c r="BD4" s="15">
        <v>2178</v>
      </c>
      <c r="BE4" s="15">
        <v>217.08</v>
      </c>
      <c r="BF4" s="15" t="s">
        <v>21</v>
      </c>
      <c r="BG4" s="15">
        <v>2970</v>
      </c>
      <c r="BH4" s="15">
        <v>237.6</v>
      </c>
      <c r="BI4" s="15"/>
      <c r="BJ4" s="15">
        <v>148.75</v>
      </c>
      <c r="BK4" s="15">
        <v>223.1</v>
      </c>
      <c r="BL4" s="15">
        <v>84.5</v>
      </c>
      <c r="BM4" s="15">
        <v>-64.25</v>
      </c>
      <c r="BN4" s="15" t="s">
        <v>121</v>
      </c>
      <c r="BO4" s="15">
        <v>0</v>
      </c>
      <c r="BP4" s="15">
        <v>0</v>
      </c>
      <c r="BQ4" s="15">
        <v>-1.285</v>
      </c>
      <c r="BR4" s="15">
        <v>709.49</v>
      </c>
      <c r="BS4" s="17">
        <v>887</v>
      </c>
      <c r="BT4" s="15">
        <v>1064.4</v>
      </c>
      <c r="BU4" s="15">
        <v>354.91</v>
      </c>
      <c r="BV4" s="15" t="s">
        <v>21</v>
      </c>
      <c r="BW4" s="15">
        <v>1204.4</v>
      </c>
      <c r="BX4" s="15">
        <v>108.396</v>
      </c>
      <c r="BY4" s="17"/>
      <c r="BZ4" s="22">
        <v>3100</v>
      </c>
      <c r="CA4" s="22">
        <v>3875</v>
      </c>
      <c r="CB4" s="15">
        <v>2209</v>
      </c>
      <c r="CC4" s="15">
        <v>-891</v>
      </c>
      <c r="CD4" s="52" t="s">
        <v>121</v>
      </c>
      <c r="CE4" s="15">
        <v>2209</v>
      </c>
      <c r="CF4" s="52">
        <v>110.45</v>
      </c>
      <c r="CG4" s="52">
        <v>-17.82</v>
      </c>
      <c r="CH4" s="72">
        <v>841.247</v>
      </c>
      <c r="CI4" s="72">
        <v>-49.705</v>
      </c>
    </row>
    <row r="5" s="2" customFormat="1" spans="1:87">
      <c r="A5" s="14">
        <v>3</v>
      </c>
      <c r="B5" s="14">
        <v>582</v>
      </c>
      <c r="C5" s="14" t="s">
        <v>124</v>
      </c>
      <c r="D5" s="14" t="s">
        <v>119</v>
      </c>
      <c r="E5" s="14" t="s">
        <v>120</v>
      </c>
      <c r="F5" s="15">
        <v>27</v>
      </c>
      <c r="G5" s="15">
        <v>35</v>
      </c>
      <c r="H5" s="15">
        <v>44</v>
      </c>
      <c r="I5" s="15">
        <v>17</v>
      </c>
      <c r="J5" s="15" t="s">
        <v>21</v>
      </c>
      <c r="K5" s="15">
        <v>35</v>
      </c>
      <c r="L5" s="15">
        <v>122.5</v>
      </c>
      <c r="M5" s="15"/>
      <c r="N5" s="15">
        <v>27</v>
      </c>
      <c r="O5" s="21">
        <v>32</v>
      </c>
      <c r="P5" s="21">
        <v>61</v>
      </c>
      <c r="Q5" s="21">
        <v>34</v>
      </c>
      <c r="R5" s="21" t="s">
        <v>21</v>
      </c>
      <c r="S5" s="21">
        <v>56</v>
      </c>
      <c r="T5" s="21">
        <v>112</v>
      </c>
      <c r="U5" s="21"/>
      <c r="V5" s="21">
        <v>41</v>
      </c>
      <c r="W5" s="21">
        <v>47</v>
      </c>
      <c r="X5" s="21">
        <v>48</v>
      </c>
      <c r="Y5" s="21">
        <v>7</v>
      </c>
      <c r="Z5" s="21" t="s">
        <v>21</v>
      </c>
      <c r="AA5" s="21">
        <v>46</v>
      </c>
      <c r="AB5" s="21">
        <v>69</v>
      </c>
      <c r="AC5" s="21"/>
      <c r="AD5" s="21">
        <v>15</v>
      </c>
      <c r="AE5" s="21">
        <v>19</v>
      </c>
      <c r="AF5" s="21">
        <v>28</v>
      </c>
      <c r="AG5" s="21">
        <v>13</v>
      </c>
      <c r="AH5" s="21" t="s">
        <v>21</v>
      </c>
      <c r="AI5" s="21">
        <v>25</v>
      </c>
      <c r="AJ5" s="21">
        <v>50</v>
      </c>
      <c r="AK5" s="21"/>
      <c r="AL5" s="21">
        <v>1</v>
      </c>
      <c r="AM5" s="21">
        <v>2</v>
      </c>
      <c r="AN5" s="21">
        <v>2</v>
      </c>
      <c r="AO5" s="21">
        <v>1</v>
      </c>
      <c r="AP5" s="21" t="s">
        <v>21</v>
      </c>
      <c r="AQ5" s="21">
        <v>198.01</v>
      </c>
      <c r="AR5" s="21">
        <v>19.801</v>
      </c>
      <c r="AS5" s="21"/>
      <c r="AT5" s="21">
        <v>20</v>
      </c>
      <c r="AU5" s="21">
        <v>26</v>
      </c>
      <c r="AV5" s="21">
        <v>16</v>
      </c>
      <c r="AW5" s="21">
        <v>-4</v>
      </c>
      <c r="AX5" s="21" t="s">
        <v>121</v>
      </c>
      <c r="AY5" s="21">
        <v>4888.8</v>
      </c>
      <c r="AZ5" s="21">
        <v>244.44</v>
      </c>
      <c r="BA5" s="21">
        <v>-32</v>
      </c>
      <c r="BB5" s="15">
        <v>532</v>
      </c>
      <c r="BC5" s="15">
        <v>744.8</v>
      </c>
      <c r="BD5" s="15">
        <v>960.3</v>
      </c>
      <c r="BE5" s="15">
        <v>215.5</v>
      </c>
      <c r="BF5" s="15" t="s">
        <v>21</v>
      </c>
      <c r="BG5" s="15">
        <v>960.3</v>
      </c>
      <c r="BH5" s="15">
        <v>76.824</v>
      </c>
      <c r="BI5" s="15"/>
      <c r="BJ5" s="15">
        <v>892.02</v>
      </c>
      <c r="BK5" s="15">
        <v>1070.4</v>
      </c>
      <c r="BL5" s="15">
        <v>445.1</v>
      </c>
      <c r="BM5" s="15">
        <v>-446.92</v>
      </c>
      <c r="BN5" s="15" t="s">
        <v>121</v>
      </c>
      <c r="BO5" s="15">
        <v>445.1</v>
      </c>
      <c r="BP5" s="15">
        <v>22.255</v>
      </c>
      <c r="BQ5" s="15">
        <v>-8.9384</v>
      </c>
      <c r="BR5" s="15">
        <v>1110.45</v>
      </c>
      <c r="BS5" s="15">
        <v>1221</v>
      </c>
      <c r="BT5" s="15">
        <v>936.01</v>
      </c>
      <c r="BU5" s="15">
        <v>-174.44</v>
      </c>
      <c r="BV5" s="15" t="s">
        <v>121</v>
      </c>
      <c r="BW5" s="15">
        <v>866.01</v>
      </c>
      <c r="BX5" s="15">
        <v>43.3005</v>
      </c>
      <c r="BY5" s="15">
        <v>-3.4888</v>
      </c>
      <c r="BZ5" s="22">
        <v>1850</v>
      </c>
      <c r="CA5" s="22">
        <v>2312.5</v>
      </c>
      <c r="CB5" s="15">
        <v>487</v>
      </c>
      <c r="CC5" s="15">
        <v>-1363</v>
      </c>
      <c r="CD5" s="52" t="s">
        <v>121</v>
      </c>
      <c r="CE5" s="15">
        <v>392</v>
      </c>
      <c r="CF5" s="52">
        <v>19.6</v>
      </c>
      <c r="CG5" s="52">
        <v>-27.26</v>
      </c>
      <c r="CH5" s="72">
        <v>779.7205</v>
      </c>
      <c r="CI5" s="72">
        <v>-71.6872</v>
      </c>
    </row>
    <row r="6" spans="1:87">
      <c r="A6" s="14">
        <v>4</v>
      </c>
      <c r="B6" s="14">
        <v>359</v>
      </c>
      <c r="C6" s="14" t="s">
        <v>125</v>
      </c>
      <c r="D6" s="14" t="s">
        <v>123</v>
      </c>
      <c r="E6" s="14" t="s">
        <v>120</v>
      </c>
      <c r="F6" s="15">
        <v>20</v>
      </c>
      <c r="G6" s="15">
        <v>27</v>
      </c>
      <c r="H6" s="15">
        <v>11</v>
      </c>
      <c r="I6" s="15">
        <v>-9</v>
      </c>
      <c r="J6" s="15" t="s">
        <v>121</v>
      </c>
      <c r="K6" s="15">
        <v>4</v>
      </c>
      <c r="L6" s="15">
        <v>4</v>
      </c>
      <c r="M6" s="15">
        <v>-7.2</v>
      </c>
      <c r="N6" s="15">
        <v>40</v>
      </c>
      <c r="O6" s="21">
        <v>46</v>
      </c>
      <c r="P6" s="21">
        <v>57</v>
      </c>
      <c r="Q6" s="21">
        <v>17</v>
      </c>
      <c r="R6" s="21" t="s">
        <v>21</v>
      </c>
      <c r="S6" s="21">
        <v>56</v>
      </c>
      <c r="T6" s="21">
        <v>112</v>
      </c>
      <c r="U6" s="21"/>
      <c r="V6" s="21">
        <v>44</v>
      </c>
      <c r="W6" s="21">
        <v>50</v>
      </c>
      <c r="X6" s="21">
        <v>55</v>
      </c>
      <c r="Y6" s="21">
        <v>11</v>
      </c>
      <c r="Z6" s="21" t="s">
        <v>21</v>
      </c>
      <c r="AA6" s="21">
        <v>44</v>
      </c>
      <c r="AB6" s="21">
        <v>66</v>
      </c>
      <c r="AC6" s="21"/>
      <c r="AD6" s="21">
        <v>2</v>
      </c>
      <c r="AE6" s="21">
        <v>3</v>
      </c>
      <c r="AF6" s="21">
        <v>12</v>
      </c>
      <c r="AG6" s="21">
        <v>10</v>
      </c>
      <c r="AH6" s="21" t="s">
        <v>21</v>
      </c>
      <c r="AI6" s="21">
        <v>11</v>
      </c>
      <c r="AJ6" s="21">
        <v>22</v>
      </c>
      <c r="AK6" s="21"/>
      <c r="AL6" s="21">
        <v>4</v>
      </c>
      <c r="AM6" s="21">
        <v>6</v>
      </c>
      <c r="AN6" s="21">
        <v>7</v>
      </c>
      <c r="AO6" s="21">
        <v>3</v>
      </c>
      <c r="AP6" s="21" t="s">
        <v>21</v>
      </c>
      <c r="AQ6" s="21">
        <v>1309.66</v>
      </c>
      <c r="AR6" s="21">
        <v>130.966</v>
      </c>
      <c r="AS6" s="21"/>
      <c r="AT6" s="21">
        <v>7</v>
      </c>
      <c r="AU6" s="21">
        <v>11</v>
      </c>
      <c r="AV6" s="21">
        <v>9</v>
      </c>
      <c r="AW6" s="21">
        <v>2</v>
      </c>
      <c r="AX6" s="21" t="s">
        <v>20</v>
      </c>
      <c r="AY6" s="21">
        <v>2328</v>
      </c>
      <c r="AZ6" s="21">
        <v>186.24</v>
      </c>
      <c r="BA6" s="21"/>
      <c r="BB6" s="17">
        <v>300</v>
      </c>
      <c r="BC6" s="15">
        <v>450</v>
      </c>
      <c r="BD6" s="15">
        <v>0</v>
      </c>
      <c r="BE6" s="15">
        <v>-300</v>
      </c>
      <c r="BF6" s="15" t="s">
        <v>121</v>
      </c>
      <c r="BG6" s="15">
        <v>0</v>
      </c>
      <c r="BH6" s="15">
        <v>0</v>
      </c>
      <c r="BI6" s="15">
        <v>-12</v>
      </c>
      <c r="BJ6" s="15">
        <v>315.04</v>
      </c>
      <c r="BK6" s="15">
        <v>472.6</v>
      </c>
      <c r="BL6" s="15">
        <v>338.01</v>
      </c>
      <c r="BM6" s="15">
        <v>22.97</v>
      </c>
      <c r="BN6" s="15" t="s">
        <v>20</v>
      </c>
      <c r="BO6" s="15">
        <v>338.01</v>
      </c>
      <c r="BP6" s="15">
        <v>23.6607</v>
      </c>
      <c r="BQ6" s="15"/>
      <c r="BR6" s="15">
        <v>1287.5</v>
      </c>
      <c r="BS6" s="15">
        <v>1416</v>
      </c>
      <c r="BT6" s="15">
        <v>759.57</v>
      </c>
      <c r="BU6" s="15">
        <v>-527.93</v>
      </c>
      <c r="BV6" s="15" t="s">
        <v>121</v>
      </c>
      <c r="BW6" s="15">
        <v>968.07</v>
      </c>
      <c r="BX6" s="15"/>
      <c r="BY6" s="15"/>
      <c r="BZ6" s="22">
        <v>683</v>
      </c>
      <c r="CA6" s="22">
        <v>956.2</v>
      </c>
      <c r="CB6" s="15">
        <v>882</v>
      </c>
      <c r="CC6" s="15">
        <v>199</v>
      </c>
      <c r="CD6" s="52" t="s">
        <v>20</v>
      </c>
      <c r="CE6" s="15">
        <v>882</v>
      </c>
      <c r="CF6" s="15">
        <v>61.74</v>
      </c>
      <c r="CG6" s="52"/>
      <c r="CH6" s="72">
        <v>606.6067</v>
      </c>
      <c r="CI6" s="72">
        <v>-19.2</v>
      </c>
    </row>
    <row r="7" spans="1:87">
      <c r="A7" s="14">
        <v>5</v>
      </c>
      <c r="B7" s="14">
        <v>726</v>
      </c>
      <c r="C7" s="14" t="s">
        <v>126</v>
      </c>
      <c r="D7" s="14" t="s">
        <v>123</v>
      </c>
      <c r="E7" s="14" t="s">
        <v>120</v>
      </c>
      <c r="F7" s="15">
        <v>27</v>
      </c>
      <c r="G7" s="15">
        <v>34</v>
      </c>
      <c r="H7" s="15">
        <v>28</v>
      </c>
      <c r="I7" s="15">
        <v>1</v>
      </c>
      <c r="J7" s="15" t="s">
        <v>20</v>
      </c>
      <c r="K7" s="15">
        <v>27</v>
      </c>
      <c r="L7" s="15">
        <v>67.5</v>
      </c>
      <c r="M7" s="15"/>
      <c r="N7" s="15">
        <v>42</v>
      </c>
      <c r="O7" s="21">
        <v>49</v>
      </c>
      <c r="P7" s="21">
        <v>60</v>
      </c>
      <c r="Q7" s="21">
        <v>18</v>
      </c>
      <c r="R7" s="21" t="s">
        <v>21</v>
      </c>
      <c r="S7" s="21">
        <v>57</v>
      </c>
      <c r="T7" s="21">
        <v>114</v>
      </c>
      <c r="U7" s="21"/>
      <c r="V7" s="21">
        <v>95</v>
      </c>
      <c r="W7" s="21">
        <v>109</v>
      </c>
      <c r="X7" s="21">
        <v>51</v>
      </c>
      <c r="Y7" s="21">
        <v>-44</v>
      </c>
      <c r="Z7" s="21" t="s">
        <v>121</v>
      </c>
      <c r="AA7" s="21">
        <v>42</v>
      </c>
      <c r="AB7" s="21">
        <v>33.6</v>
      </c>
      <c r="AC7" s="21">
        <v>-17.6</v>
      </c>
      <c r="AD7" s="21">
        <v>1</v>
      </c>
      <c r="AE7" s="21">
        <v>1</v>
      </c>
      <c r="AF7" s="21">
        <v>14</v>
      </c>
      <c r="AG7" s="21">
        <v>13</v>
      </c>
      <c r="AH7" s="21" t="s">
        <v>21</v>
      </c>
      <c r="AI7" s="21">
        <v>16</v>
      </c>
      <c r="AJ7" s="21">
        <v>32</v>
      </c>
      <c r="AK7" s="21"/>
      <c r="AL7" s="21">
        <v>1</v>
      </c>
      <c r="AM7" s="21">
        <v>2</v>
      </c>
      <c r="AN7" s="21">
        <v>1</v>
      </c>
      <c r="AO7" s="21">
        <v>0</v>
      </c>
      <c r="AP7" s="21" t="s">
        <v>20</v>
      </c>
      <c r="AQ7" s="21">
        <v>198</v>
      </c>
      <c r="AR7" s="21">
        <v>15.84</v>
      </c>
      <c r="AS7" s="21"/>
      <c r="AT7" s="21">
        <v>7</v>
      </c>
      <c r="AU7" s="21">
        <v>11</v>
      </c>
      <c r="AV7" s="21">
        <v>18</v>
      </c>
      <c r="AW7" s="21">
        <v>11</v>
      </c>
      <c r="AX7" s="21" t="s">
        <v>21</v>
      </c>
      <c r="AY7" s="21">
        <v>2472.8</v>
      </c>
      <c r="AZ7" s="21">
        <v>247.28</v>
      </c>
      <c r="BA7" s="21"/>
      <c r="BB7" s="15">
        <v>588</v>
      </c>
      <c r="BC7" s="15">
        <v>823.2</v>
      </c>
      <c r="BD7" s="15">
        <v>594</v>
      </c>
      <c r="BE7" s="15">
        <v>6</v>
      </c>
      <c r="BF7" s="15" t="s">
        <v>20</v>
      </c>
      <c r="BG7" s="15">
        <v>396</v>
      </c>
      <c r="BH7" s="15">
        <v>27.72</v>
      </c>
      <c r="BI7" s="15"/>
      <c r="BJ7" s="15">
        <v>597.6</v>
      </c>
      <c r="BK7" s="15">
        <v>717.1</v>
      </c>
      <c r="BL7" s="15">
        <v>1591.54</v>
      </c>
      <c r="BM7" s="15">
        <v>993.94</v>
      </c>
      <c r="BN7" s="15" t="s">
        <v>21</v>
      </c>
      <c r="BO7" s="15">
        <v>1951.55</v>
      </c>
      <c r="BP7" s="15">
        <v>175.6395</v>
      </c>
      <c r="BQ7" s="15"/>
      <c r="BR7" s="15">
        <v>1737.5</v>
      </c>
      <c r="BS7" s="15">
        <v>1911</v>
      </c>
      <c r="BT7" s="15">
        <v>1426.01</v>
      </c>
      <c r="BU7" s="15">
        <v>-311.49</v>
      </c>
      <c r="BV7" s="15" t="s">
        <v>121</v>
      </c>
      <c r="BW7" s="15">
        <v>1426.01</v>
      </c>
      <c r="BX7" s="15"/>
      <c r="BY7" s="15"/>
      <c r="BZ7" s="22">
        <v>3105.71</v>
      </c>
      <c r="CA7" s="22">
        <v>3882.14</v>
      </c>
      <c r="CB7" s="15">
        <v>1741.26</v>
      </c>
      <c r="CC7" s="15">
        <v>-1364.45</v>
      </c>
      <c r="CD7" s="52" t="s">
        <v>121</v>
      </c>
      <c r="CE7" s="15">
        <v>2275.29</v>
      </c>
      <c r="CF7" s="52">
        <v>113.7645</v>
      </c>
      <c r="CG7" s="52">
        <v>-27.289</v>
      </c>
      <c r="CH7" s="72">
        <v>827.344</v>
      </c>
      <c r="CI7" s="72">
        <v>-44.889</v>
      </c>
    </row>
    <row r="8" spans="1:87">
      <c r="A8" s="14">
        <v>6</v>
      </c>
      <c r="B8" s="14">
        <v>365</v>
      </c>
      <c r="C8" s="14" t="s">
        <v>127</v>
      </c>
      <c r="D8" s="14" t="s">
        <v>123</v>
      </c>
      <c r="E8" s="14" t="s">
        <v>120</v>
      </c>
      <c r="F8" s="15">
        <v>27</v>
      </c>
      <c r="G8" s="15">
        <v>34</v>
      </c>
      <c r="H8" s="15">
        <v>3</v>
      </c>
      <c r="I8" s="15">
        <v>-24</v>
      </c>
      <c r="J8" s="15" t="s">
        <v>121</v>
      </c>
      <c r="K8" s="15">
        <v>7</v>
      </c>
      <c r="L8" s="15">
        <v>7</v>
      </c>
      <c r="M8" s="15">
        <v>-19.2</v>
      </c>
      <c r="N8" s="15">
        <v>48</v>
      </c>
      <c r="O8" s="21">
        <v>56</v>
      </c>
      <c r="P8" s="21">
        <v>92</v>
      </c>
      <c r="Q8" s="21">
        <v>44</v>
      </c>
      <c r="R8" s="21" t="s">
        <v>21</v>
      </c>
      <c r="S8" s="21">
        <v>70</v>
      </c>
      <c r="T8" s="21">
        <v>140</v>
      </c>
      <c r="U8" s="21"/>
      <c r="V8" s="21">
        <v>65</v>
      </c>
      <c r="W8" s="21">
        <v>76</v>
      </c>
      <c r="X8" s="21">
        <v>16</v>
      </c>
      <c r="Y8" s="21">
        <v>-49</v>
      </c>
      <c r="Z8" s="21" t="s">
        <v>121</v>
      </c>
      <c r="AA8" s="21">
        <v>20</v>
      </c>
      <c r="AB8" s="21">
        <v>16</v>
      </c>
      <c r="AC8" s="21">
        <v>-19.6</v>
      </c>
      <c r="AD8" s="21">
        <v>21</v>
      </c>
      <c r="AE8" s="21">
        <v>30</v>
      </c>
      <c r="AF8" s="21">
        <v>21</v>
      </c>
      <c r="AG8" s="21">
        <v>0</v>
      </c>
      <c r="AH8" s="21" t="s">
        <v>20</v>
      </c>
      <c r="AI8" s="21">
        <v>16</v>
      </c>
      <c r="AJ8" s="21">
        <v>16</v>
      </c>
      <c r="AK8" s="21"/>
      <c r="AL8" s="21">
        <v>2</v>
      </c>
      <c r="AM8" s="21">
        <v>3</v>
      </c>
      <c r="AN8" s="21">
        <v>0</v>
      </c>
      <c r="AO8" s="21">
        <v>-2</v>
      </c>
      <c r="AP8" s="21" t="s">
        <v>121</v>
      </c>
      <c r="AQ8" s="21">
        <v>0</v>
      </c>
      <c r="AR8" s="21">
        <v>0</v>
      </c>
      <c r="AS8" s="21">
        <v>-6</v>
      </c>
      <c r="AT8" s="21">
        <v>21</v>
      </c>
      <c r="AU8" s="21">
        <v>27</v>
      </c>
      <c r="AV8" s="21">
        <v>26</v>
      </c>
      <c r="AW8" s="21">
        <v>5</v>
      </c>
      <c r="AX8" s="21" t="s">
        <v>20</v>
      </c>
      <c r="AY8" s="21">
        <v>5341.79</v>
      </c>
      <c r="AZ8" s="21">
        <v>427.3432</v>
      </c>
      <c r="BA8" s="21"/>
      <c r="BB8" s="15">
        <v>662</v>
      </c>
      <c r="BC8" s="15">
        <v>926.8</v>
      </c>
      <c r="BD8" s="15">
        <v>356.4</v>
      </c>
      <c r="BE8" s="15">
        <v>-305.6</v>
      </c>
      <c r="BF8" s="15" t="s">
        <v>121</v>
      </c>
      <c r="BG8" s="15">
        <v>356.4</v>
      </c>
      <c r="BH8" s="15">
        <v>17.82</v>
      </c>
      <c r="BI8" s="15">
        <v>-12.224</v>
      </c>
      <c r="BJ8" s="15">
        <v>890.52</v>
      </c>
      <c r="BK8" s="15">
        <v>1068.6</v>
      </c>
      <c r="BL8" s="15">
        <v>1420.37</v>
      </c>
      <c r="BM8" s="15">
        <v>529.85</v>
      </c>
      <c r="BN8" s="15" t="s">
        <v>21</v>
      </c>
      <c r="BO8" s="15">
        <v>1146.36</v>
      </c>
      <c r="BP8" s="15">
        <v>103.1724</v>
      </c>
      <c r="BQ8" s="15"/>
      <c r="BR8" s="15">
        <v>922.02</v>
      </c>
      <c r="BS8" s="17">
        <v>1153</v>
      </c>
      <c r="BT8" s="15">
        <v>895</v>
      </c>
      <c r="BU8" s="15">
        <v>-27.02</v>
      </c>
      <c r="BV8" s="15" t="s">
        <v>121</v>
      </c>
      <c r="BW8" s="15">
        <v>901</v>
      </c>
      <c r="BX8" s="17"/>
      <c r="BY8" s="17"/>
      <c r="BZ8" s="22">
        <v>1787.3</v>
      </c>
      <c r="CA8" s="22">
        <v>2234.13</v>
      </c>
      <c r="CB8" s="15">
        <v>3770</v>
      </c>
      <c r="CC8" s="15">
        <v>1982.7</v>
      </c>
      <c r="CD8" s="52" t="s">
        <v>21</v>
      </c>
      <c r="CE8" s="15">
        <v>2793</v>
      </c>
      <c r="CF8" s="52">
        <v>251.37</v>
      </c>
      <c r="CG8" s="52"/>
      <c r="CH8" s="72">
        <v>978.7056</v>
      </c>
      <c r="CI8" s="72">
        <v>-57.024</v>
      </c>
    </row>
    <row r="9" spans="1:87">
      <c r="A9" s="14">
        <v>7</v>
      </c>
      <c r="B9" s="14">
        <v>513</v>
      </c>
      <c r="C9" s="14" t="s">
        <v>128</v>
      </c>
      <c r="D9" s="14" t="s">
        <v>123</v>
      </c>
      <c r="E9" s="14" t="s">
        <v>120</v>
      </c>
      <c r="F9" s="15">
        <v>20</v>
      </c>
      <c r="G9" s="15">
        <v>27</v>
      </c>
      <c r="H9" s="15">
        <v>9</v>
      </c>
      <c r="I9" s="15">
        <v>-11</v>
      </c>
      <c r="J9" s="15" t="s">
        <v>121</v>
      </c>
      <c r="K9" s="15">
        <v>9</v>
      </c>
      <c r="L9" s="15">
        <v>9</v>
      </c>
      <c r="M9" s="15">
        <v>-8.8</v>
      </c>
      <c r="N9" s="15">
        <v>13</v>
      </c>
      <c r="O9" s="21">
        <v>14</v>
      </c>
      <c r="P9" s="21">
        <v>35</v>
      </c>
      <c r="Q9" s="21">
        <v>22</v>
      </c>
      <c r="R9" s="21" t="s">
        <v>21</v>
      </c>
      <c r="S9" s="21">
        <v>31</v>
      </c>
      <c r="T9" s="21">
        <v>62</v>
      </c>
      <c r="U9" s="21"/>
      <c r="V9" s="21">
        <v>78</v>
      </c>
      <c r="W9" s="21">
        <v>89</v>
      </c>
      <c r="X9" s="21">
        <v>70</v>
      </c>
      <c r="Y9" s="21">
        <v>-8</v>
      </c>
      <c r="Z9" s="21" t="s">
        <v>121</v>
      </c>
      <c r="AA9" s="21">
        <v>67</v>
      </c>
      <c r="AB9" s="21">
        <v>53.6</v>
      </c>
      <c r="AC9" s="21">
        <v>-3.2</v>
      </c>
      <c r="AD9" s="21">
        <v>3</v>
      </c>
      <c r="AE9" s="21">
        <v>4</v>
      </c>
      <c r="AF9" s="21">
        <v>7</v>
      </c>
      <c r="AG9" s="21">
        <v>4</v>
      </c>
      <c r="AH9" s="21" t="s">
        <v>21</v>
      </c>
      <c r="AI9" s="21">
        <v>8</v>
      </c>
      <c r="AJ9" s="21">
        <v>16</v>
      </c>
      <c r="AK9" s="21"/>
      <c r="AL9" s="21">
        <v>1</v>
      </c>
      <c r="AM9" s="21">
        <v>2</v>
      </c>
      <c r="AN9" s="21">
        <v>3</v>
      </c>
      <c r="AO9" s="21">
        <v>2</v>
      </c>
      <c r="AP9" s="21" t="s">
        <v>21</v>
      </c>
      <c r="AQ9" s="21">
        <v>0</v>
      </c>
      <c r="AR9" s="21">
        <v>0</v>
      </c>
      <c r="AS9" s="21"/>
      <c r="AT9" s="21">
        <v>1</v>
      </c>
      <c r="AU9" s="21">
        <v>3</v>
      </c>
      <c r="AV9" s="21">
        <v>8</v>
      </c>
      <c r="AW9" s="21">
        <v>7</v>
      </c>
      <c r="AX9" s="21" t="s">
        <v>21</v>
      </c>
      <c r="AY9" s="21">
        <v>1455</v>
      </c>
      <c r="AZ9" s="21">
        <v>145.5</v>
      </c>
      <c r="BA9" s="21"/>
      <c r="BB9" s="15">
        <v>198</v>
      </c>
      <c r="BC9" s="15">
        <v>297</v>
      </c>
      <c r="BD9" s="15">
        <v>198</v>
      </c>
      <c r="BE9" s="15">
        <v>0</v>
      </c>
      <c r="BF9" s="15" t="s">
        <v>20</v>
      </c>
      <c r="BG9" s="15">
        <v>396</v>
      </c>
      <c r="BH9" s="15">
        <v>27.72</v>
      </c>
      <c r="BI9" s="15"/>
      <c r="BJ9" s="15">
        <v>168</v>
      </c>
      <c r="BK9" s="15">
        <v>252</v>
      </c>
      <c r="BL9" s="15">
        <v>0</v>
      </c>
      <c r="BM9" s="15">
        <v>-168</v>
      </c>
      <c r="BN9" s="15" t="s">
        <v>121</v>
      </c>
      <c r="BO9" s="15">
        <v>0</v>
      </c>
      <c r="BP9" s="15">
        <v>0</v>
      </c>
      <c r="BQ9" s="15">
        <v>-3.36</v>
      </c>
      <c r="BR9" s="15">
        <v>762.5</v>
      </c>
      <c r="BS9" s="17">
        <v>953</v>
      </c>
      <c r="BT9" s="15">
        <v>796</v>
      </c>
      <c r="BU9" s="15">
        <v>33.5</v>
      </c>
      <c r="BV9" s="49" t="s">
        <v>20</v>
      </c>
      <c r="BW9" s="15">
        <v>726</v>
      </c>
      <c r="BX9" s="49">
        <v>50.82</v>
      </c>
      <c r="BY9" s="17"/>
      <c r="BZ9" s="22">
        <v>792</v>
      </c>
      <c r="CA9" s="22">
        <v>1108.8</v>
      </c>
      <c r="CB9" s="15">
        <v>852</v>
      </c>
      <c r="CC9" s="15">
        <v>60</v>
      </c>
      <c r="CD9" s="52" t="s">
        <v>20</v>
      </c>
      <c r="CE9" s="15">
        <v>264</v>
      </c>
      <c r="CF9" s="15">
        <v>18.48</v>
      </c>
      <c r="CG9" s="52"/>
      <c r="CH9" s="72">
        <v>383.12</v>
      </c>
      <c r="CI9" s="72">
        <v>-15.36</v>
      </c>
    </row>
    <row r="10" spans="1:87">
      <c r="A10" s="14">
        <v>8</v>
      </c>
      <c r="B10" s="14">
        <v>730</v>
      </c>
      <c r="C10" s="14" t="s">
        <v>129</v>
      </c>
      <c r="D10" s="14" t="s">
        <v>123</v>
      </c>
      <c r="E10" s="14" t="s">
        <v>120</v>
      </c>
      <c r="F10" s="15">
        <v>27</v>
      </c>
      <c r="G10" s="15">
        <v>34</v>
      </c>
      <c r="H10" s="15">
        <v>6</v>
      </c>
      <c r="I10" s="15">
        <v>-21</v>
      </c>
      <c r="J10" s="15" t="s">
        <v>121</v>
      </c>
      <c r="K10" s="15">
        <v>1</v>
      </c>
      <c r="L10" s="15">
        <v>1</v>
      </c>
      <c r="M10" s="15">
        <v>-16.8</v>
      </c>
      <c r="N10" s="15">
        <v>28</v>
      </c>
      <c r="O10" s="21">
        <v>33</v>
      </c>
      <c r="P10" s="21">
        <v>39</v>
      </c>
      <c r="Q10" s="21">
        <v>11</v>
      </c>
      <c r="R10" s="21" t="s">
        <v>21</v>
      </c>
      <c r="S10" s="21">
        <v>37</v>
      </c>
      <c r="T10" s="21">
        <v>74</v>
      </c>
      <c r="U10" s="21"/>
      <c r="V10" s="21">
        <v>43</v>
      </c>
      <c r="W10" s="21">
        <v>50</v>
      </c>
      <c r="X10" s="21">
        <v>44</v>
      </c>
      <c r="Y10" s="21">
        <v>1</v>
      </c>
      <c r="Z10" s="21" t="s">
        <v>20</v>
      </c>
      <c r="AA10" s="21">
        <v>43</v>
      </c>
      <c r="AB10" s="21">
        <v>43</v>
      </c>
      <c r="AC10" s="21"/>
      <c r="AD10" s="21">
        <v>1</v>
      </c>
      <c r="AE10" s="21">
        <v>1</v>
      </c>
      <c r="AF10" s="21">
        <v>4</v>
      </c>
      <c r="AG10" s="21">
        <v>3</v>
      </c>
      <c r="AH10" s="21" t="s">
        <v>21</v>
      </c>
      <c r="AI10" s="21">
        <v>4</v>
      </c>
      <c r="AJ10" s="21">
        <v>8</v>
      </c>
      <c r="AK10" s="21"/>
      <c r="AL10" s="21">
        <v>2</v>
      </c>
      <c r="AM10" s="21">
        <v>3</v>
      </c>
      <c r="AN10" s="21">
        <v>1</v>
      </c>
      <c r="AO10" s="21">
        <v>-1</v>
      </c>
      <c r="AP10" s="21" t="s">
        <v>121</v>
      </c>
      <c r="AQ10" s="21">
        <v>198</v>
      </c>
      <c r="AR10" s="21">
        <v>9.9</v>
      </c>
      <c r="AS10" s="21">
        <v>-3</v>
      </c>
      <c r="AT10" s="21">
        <v>3</v>
      </c>
      <c r="AU10" s="21">
        <v>5</v>
      </c>
      <c r="AV10" s="21">
        <v>8</v>
      </c>
      <c r="AW10" s="21">
        <v>5</v>
      </c>
      <c r="AX10" s="21" t="s">
        <v>21</v>
      </c>
      <c r="AY10" s="21">
        <v>2328.1</v>
      </c>
      <c r="AZ10" s="21">
        <v>232.81</v>
      </c>
      <c r="BA10" s="21"/>
      <c r="BB10" s="17">
        <v>300</v>
      </c>
      <c r="BC10" s="15">
        <v>450</v>
      </c>
      <c r="BD10" s="15">
        <v>168.3</v>
      </c>
      <c r="BE10" s="15">
        <v>-131.7</v>
      </c>
      <c r="BF10" s="15" t="s">
        <v>121</v>
      </c>
      <c r="BG10" s="15">
        <v>168.3</v>
      </c>
      <c r="BH10" s="15">
        <v>8.415</v>
      </c>
      <c r="BI10" s="15">
        <v>-5.268</v>
      </c>
      <c r="BJ10" s="15">
        <v>444.51</v>
      </c>
      <c r="BK10" s="15">
        <v>666.8</v>
      </c>
      <c r="BL10" s="15">
        <v>787.02</v>
      </c>
      <c r="BM10" s="15">
        <v>342.51</v>
      </c>
      <c r="BN10" s="15" t="s">
        <v>21</v>
      </c>
      <c r="BO10" s="15">
        <v>1489.54</v>
      </c>
      <c r="BP10" s="15">
        <v>134.0586</v>
      </c>
      <c r="BQ10" s="15"/>
      <c r="BR10" s="15">
        <v>657.5</v>
      </c>
      <c r="BS10" s="17">
        <v>822</v>
      </c>
      <c r="BT10" s="15">
        <v>204</v>
      </c>
      <c r="BU10" s="15">
        <v>-453.5</v>
      </c>
      <c r="BV10" s="15" t="s">
        <v>121</v>
      </c>
      <c r="BW10" s="15">
        <v>440</v>
      </c>
      <c r="BX10" s="17"/>
      <c r="BY10" s="17"/>
      <c r="BZ10" s="22">
        <v>3800</v>
      </c>
      <c r="CA10" s="22">
        <v>4750</v>
      </c>
      <c r="CB10" s="15">
        <v>2545.03</v>
      </c>
      <c r="CC10" s="15">
        <v>-1254.97</v>
      </c>
      <c r="CD10" s="52" t="s">
        <v>121</v>
      </c>
      <c r="CE10" s="15">
        <v>2545.03</v>
      </c>
      <c r="CF10" s="52">
        <v>127.2515</v>
      </c>
      <c r="CG10" s="52">
        <v>-25.0994</v>
      </c>
      <c r="CH10" s="72">
        <v>638.4351</v>
      </c>
      <c r="CI10" s="72">
        <v>-50.1674</v>
      </c>
    </row>
    <row r="11" spans="1:87">
      <c r="A11" s="14">
        <v>9</v>
      </c>
      <c r="B11" s="14">
        <v>585</v>
      </c>
      <c r="C11" s="14" t="s">
        <v>130</v>
      </c>
      <c r="D11" s="14" t="s">
        <v>123</v>
      </c>
      <c r="E11" s="14" t="s">
        <v>120</v>
      </c>
      <c r="F11" s="15">
        <v>27</v>
      </c>
      <c r="G11" s="15">
        <v>34</v>
      </c>
      <c r="H11" s="15">
        <v>22</v>
      </c>
      <c r="I11" s="15">
        <v>-5</v>
      </c>
      <c r="J11" s="15" t="s">
        <v>121</v>
      </c>
      <c r="K11" s="15">
        <v>21</v>
      </c>
      <c r="L11" s="15">
        <v>21</v>
      </c>
      <c r="M11" s="15">
        <v>-4</v>
      </c>
      <c r="N11" s="15">
        <v>55</v>
      </c>
      <c r="O11" s="21">
        <v>63</v>
      </c>
      <c r="P11" s="21">
        <v>82</v>
      </c>
      <c r="Q11" s="21">
        <v>27</v>
      </c>
      <c r="R11" s="21" t="s">
        <v>21</v>
      </c>
      <c r="S11" s="21">
        <v>72</v>
      </c>
      <c r="T11" s="21">
        <v>144</v>
      </c>
      <c r="U11" s="21"/>
      <c r="V11" s="21">
        <v>55</v>
      </c>
      <c r="W11" s="21">
        <v>63</v>
      </c>
      <c r="X11" s="21">
        <v>100</v>
      </c>
      <c r="Y11" s="21">
        <v>45</v>
      </c>
      <c r="Z11" s="21" t="s">
        <v>21</v>
      </c>
      <c r="AA11" s="21">
        <v>86.5</v>
      </c>
      <c r="AB11" s="21">
        <v>129.75</v>
      </c>
      <c r="AC11" s="21"/>
      <c r="AD11" s="21">
        <v>2</v>
      </c>
      <c r="AE11" s="21">
        <v>3</v>
      </c>
      <c r="AF11" s="21">
        <v>2</v>
      </c>
      <c r="AG11" s="21">
        <v>0</v>
      </c>
      <c r="AH11" s="21" t="s">
        <v>20</v>
      </c>
      <c r="AI11" s="21">
        <v>3</v>
      </c>
      <c r="AJ11" s="21">
        <v>3</v>
      </c>
      <c r="AK11" s="21"/>
      <c r="AL11" s="21">
        <v>1</v>
      </c>
      <c r="AM11" s="21">
        <v>2</v>
      </c>
      <c r="AN11" s="21">
        <v>4</v>
      </c>
      <c r="AO11" s="21">
        <v>3</v>
      </c>
      <c r="AP11" s="21" t="s">
        <v>21</v>
      </c>
      <c r="AQ11" s="21">
        <v>574.21</v>
      </c>
      <c r="AR11" s="21">
        <v>57.421</v>
      </c>
      <c r="AS11" s="21"/>
      <c r="AT11" s="21">
        <v>11</v>
      </c>
      <c r="AU11" s="21">
        <v>17</v>
      </c>
      <c r="AV11" s="21">
        <v>24</v>
      </c>
      <c r="AW11" s="21">
        <v>13</v>
      </c>
      <c r="AX11" s="21" t="s">
        <v>21</v>
      </c>
      <c r="AY11" s="21">
        <v>6208</v>
      </c>
      <c r="AZ11" s="21">
        <v>620.8</v>
      </c>
      <c r="BA11" s="21"/>
      <c r="BB11" s="15">
        <v>1222.9</v>
      </c>
      <c r="BC11" s="15">
        <v>1589.77</v>
      </c>
      <c r="BD11" s="15">
        <v>1584.03</v>
      </c>
      <c r="BE11" s="15">
        <v>361.13</v>
      </c>
      <c r="BF11" s="15" t="s">
        <v>20</v>
      </c>
      <c r="BG11" s="15">
        <v>1584.03</v>
      </c>
      <c r="BH11" s="15">
        <v>110.8821</v>
      </c>
      <c r="BI11" s="15"/>
      <c r="BJ11" s="15">
        <v>168</v>
      </c>
      <c r="BK11" s="15">
        <v>252</v>
      </c>
      <c r="BL11" s="15">
        <v>720.02</v>
      </c>
      <c r="BM11" s="15">
        <v>552.02</v>
      </c>
      <c r="BN11" s="15" t="s">
        <v>21</v>
      </c>
      <c r="BO11" s="15">
        <v>360.01</v>
      </c>
      <c r="BP11" s="15">
        <v>32.4009</v>
      </c>
      <c r="BQ11" s="15"/>
      <c r="BR11" s="15">
        <v>682</v>
      </c>
      <c r="BS11" s="17">
        <v>853</v>
      </c>
      <c r="BT11" s="15">
        <v>1141.54</v>
      </c>
      <c r="BU11" s="15">
        <v>288.54</v>
      </c>
      <c r="BV11" s="15" t="s">
        <v>21</v>
      </c>
      <c r="BW11" s="15">
        <v>1141.54</v>
      </c>
      <c r="BX11" s="17"/>
      <c r="BY11" s="17"/>
      <c r="BZ11" s="22">
        <v>1823.01</v>
      </c>
      <c r="CA11" s="22">
        <v>2278.76</v>
      </c>
      <c r="CB11" s="15">
        <v>2251</v>
      </c>
      <c r="CC11" s="15">
        <v>427.99</v>
      </c>
      <c r="CD11" s="52" t="s">
        <v>20</v>
      </c>
      <c r="CE11" s="15">
        <v>1369</v>
      </c>
      <c r="CF11" s="15">
        <v>95.83</v>
      </c>
      <c r="CG11" s="52"/>
      <c r="CH11" s="72">
        <v>1215.084</v>
      </c>
      <c r="CI11" s="72">
        <v>-4</v>
      </c>
    </row>
    <row r="12" spans="1:87">
      <c r="A12" s="14">
        <v>10</v>
      </c>
      <c r="B12" s="14">
        <v>709</v>
      </c>
      <c r="C12" s="14" t="s">
        <v>131</v>
      </c>
      <c r="D12" s="14" t="s">
        <v>132</v>
      </c>
      <c r="E12" s="14" t="s">
        <v>120</v>
      </c>
      <c r="F12" s="15">
        <v>17</v>
      </c>
      <c r="G12" s="15">
        <v>23</v>
      </c>
      <c r="H12" s="15">
        <v>29</v>
      </c>
      <c r="I12" s="15">
        <v>12</v>
      </c>
      <c r="J12" s="15" t="s">
        <v>21</v>
      </c>
      <c r="K12" s="15">
        <v>32</v>
      </c>
      <c r="L12" s="15">
        <v>112</v>
      </c>
      <c r="M12" s="15"/>
      <c r="N12" s="15">
        <v>19</v>
      </c>
      <c r="O12" s="21">
        <v>22</v>
      </c>
      <c r="P12" s="21">
        <v>26</v>
      </c>
      <c r="Q12" s="21">
        <v>7</v>
      </c>
      <c r="R12" s="21" t="s">
        <v>21</v>
      </c>
      <c r="S12" s="21">
        <v>26</v>
      </c>
      <c r="T12" s="21">
        <v>52</v>
      </c>
      <c r="U12" s="21"/>
      <c r="V12" s="21">
        <v>53</v>
      </c>
      <c r="W12" s="21">
        <v>61</v>
      </c>
      <c r="X12" s="21">
        <v>63</v>
      </c>
      <c r="Y12" s="21">
        <v>10</v>
      </c>
      <c r="Z12" s="21" t="s">
        <v>21</v>
      </c>
      <c r="AA12" s="21">
        <v>51</v>
      </c>
      <c r="AB12" s="21">
        <v>76.5</v>
      </c>
      <c r="AC12" s="21"/>
      <c r="AD12" s="21">
        <v>2</v>
      </c>
      <c r="AE12" s="21">
        <v>3</v>
      </c>
      <c r="AF12" s="21">
        <v>6</v>
      </c>
      <c r="AG12" s="21">
        <v>4</v>
      </c>
      <c r="AH12" s="21" t="s">
        <v>21</v>
      </c>
      <c r="AI12" s="21">
        <v>6</v>
      </c>
      <c r="AJ12" s="21">
        <v>12</v>
      </c>
      <c r="AK12" s="21"/>
      <c r="AL12" s="21">
        <v>1</v>
      </c>
      <c r="AM12" s="21">
        <v>2</v>
      </c>
      <c r="AN12" s="21">
        <v>6</v>
      </c>
      <c r="AO12" s="21">
        <v>5</v>
      </c>
      <c r="AP12" s="21" t="s">
        <v>21</v>
      </c>
      <c r="AQ12" s="21">
        <v>1143.98</v>
      </c>
      <c r="AR12" s="21">
        <v>114.398</v>
      </c>
      <c r="AS12" s="21"/>
      <c r="AT12" s="21">
        <v>17</v>
      </c>
      <c r="AU12" s="21">
        <v>22</v>
      </c>
      <c r="AV12" s="21">
        <v>14</v>
      </c>
      <c r="AW12" s="21">
        <v>-3</v>
      </c>
      <c r="AX12" s="21" t="s">
        <v>121</v>
      </c>
      <c r="AY12" s="21">
        <v>3376.97</v>
      </c>
      <c r="AZ12" s="21">
        <v>168.8485</v>
      </c>
      <c r="BA12" s="21">
        <v>-24</v>
      </c>
      <c r="BB12" s="15">
        <v>168.3</v>
      </c>
      <c r="BC12" s="15">
        <v>252.45</v>
      </c>
      <c r="BD12" s="15">
        <v>762.31</v>
      </c>
      <c r="BE12" s="15">
        <v>509.86</v>
      </c>
      <c r="BF12" s="15" t="s">
        <v>21</v>
      </c>
      <c r="BG12" s="15">
        <v>762.31</v>
      </c>
      <c r="BH12" s="15">
        <v>60.9848</v>
      </c>
      <c r="BI12" s="15"/>
      <c r="BJ12" s="15">
        <v>84.5</v>
      </c>
      <c r="BK12" s="15">
        <v>169</v>
      </c>
      <c r="BL12" s="15">
        <v>360.01</v>
      </c>
      <c r="BM12" s="15">
        <v>275.51</v>
      </c>
      <c r="BN12" s="15" t="s">
        <v>21</v>
      </c>
      <c r="BO12" s="15">
        <v>169</v>
      </c>
      <c r="BP12" s="15">
        <v>15.21</v>
      </c>
      <c r="BQ12" s="15"/>
      <c r="BR12" s="15">
        <v>1164</v>
      </c>
      <c r="BS12" s="15">
        <v>1280</v>
      </c>
      <c r="BT12" s="15">
        <v>1006</v>
      </c>
      <c r="BU12" s="15">
        <v>-158</v>
      </c>
      <c r="BV12" s="15" t="s">
        <v>121</v>
      </c>
      <c r="BW12" s="15">
        <v>899.5</v>
      </c>
      <c r="BX12" s="15"/>
      <c r="BY12" s="15"/>
      <c r="BZ12" s="22">
        <v>1455</v>
      </c>
      <c r="CA12" s="22">
        <v>1818.75</v>
      </c>
      <c r="CB12" s="15">
        <v>2334</v>
      </c>
      <c r="CC12" s="15">
        <v>879</v>
      </c>
      <c r="CD12" s="52" t="s">
        <v>21</v>
      </c>
      <c r="CE12" s="15">
        <v>2429</v>
      </c>
      <c r="CF12" s="52">
        <v>218.61</v>
      </c>
      <c r="CG12" s="52"/>
      <c r="CH12" s="72">
        <v>830.5513</v>
      </c>
      <c r="CI12" s="72">
        <v>-24</v>
      </c>
    </row>
    <row r="13" spans="1:87">
      <c r="A13" s="14">
        <v>11</v>
      </c>
      <c r="B13" s="14">
        <v>379</v>
      </c>
      <c r="C13" s="14" t="s">
        <v>133</v>
      </c>
      <c r="D13" s="14" t="s">
        <v>132</v>
      </c>
      <c r="E13" s="14" t="s">
        <v>120</v>
      </c>
      <c r="F13" s="15">
        <v>17</v>
      </c>
      <c r="G13" s="15">
        <v>23</v>
      </c>
      <c r="H13" s="15">
        <v>21</v>
      </c>
      <c r="I13" s="15">
        <v>4</v>
      </c>
      <c r="J13" s="15" t="s">
        <v>20</v>
      </c>
      <c r="K13" s="15">
        <v>21</v>
      </c>
      <c r="L13" s="15">
        <v>52.5</v>
      </c>
      <c r="M13" s="15"/>
      <c r="N13" s="15">
        <v>30</v>
      </c>
      <c r="O13" s="21">
        <v>35</v>
      </c>
      <c r="P13" s="21">
        <v>28</v>
      </c>
      <c r="Q13" s="21">
        <v>-2</v>
      </c>
      <c r="R13" s="21" t="s">
        <v>121</v>
      </c>
      <c r="S13" s="21">
        <v>30</v>
      </c>
      <c r="T13" s="21">
        <v>24</v>
      </c>
      <c r="U13" s="21">
        <v>-1.2</v>
      </c>
      <c r="V13" s="21">
        <v>47</v>
      </c>
      <c r="W13" s="21">
        <v>53</v>
      </c>
      <c r="X13" s="21">
        <v>44</v>
      </c>
      <c r="Y13" s="21">
        <v>-3</v>
      </c>
      <c r="Z13" s="21" t="s">
        <v>121</v>
      </c>
      <c r="AA13" s="21">
        <v>32</v>
      </c>
      <c r="AB13" s="21">
        <v>25.6</v>
      </c>
      <c r="AC13" s="21">
        <v>-1.2</v>
      </c>
      <c r="AD13" s="21">
        <v>2</v>
      </c>
      <c r="AE13" s="21">
        <v>3</v>
      </c>
      <c r="AF13" s="21">
        <v>7</v>
      </c>
      <c r="AG13" s="21">
        <v>5</v>
      </c>
      <c r="AH13" s="21" t="s">
        <v>21</v>
      </c>
      <c r="AI13" s="21">
        <v>6</v>
      </c>
      <c r="AJ13" s="21">
        <v>12</v>
      </c>
      <c r="AK13" s="21"/>
      <c r="AL13" s="21">
        <v>1</v>
      </c>
      <c r="AM13" s="21">
        <v>2</v>
      </c>
      <c r="AN13" s="21">
        <v>2</v>
      </c>
      <c r="AO13" s="21">
        <v>1</v>
      </c>
      <c r="AP13" s="21" t="s">
        <v>21</v>
      </c>
      <c r="AQ13" s="21">
        <v>396</v>
      </c>
      <c r="AR13" s="21">
        <v>39.6</v>
      </c>
      <c r="AS13" s="21"/>
      <c r="AT13" s="21">
        <v>5</v>
      </c>
      <c r="AU13" s="21">
        <v>8</v>
      </c>
      <c r="AV13" s="21">
        <v>11</v>
      </c>
      <c r="AW13" s="21">
        <v>6</v>
      </c>
      <c r="AX13" s="21" t="s">
        <v>21</v>
      </c>
      <c r="AY13" s="21">
        <v>2657.8</v>
      </c>
      <c r="AZ13" s="21">
        <v>265.78</v>
      </c>
      <c r="BA13" s="21"/>
      <c r="BB13" s="15">
        <v>858</v>
      </c>
      <c r="BC13" s="15">
        <v>1201.2</v>
      </c>
      <c r="BD13" s="15">
        <v>1386.01</v>
      </c>
      <c r="BE13" s="15">
        <v>184.81</v>
      </c>
      <c r="BF13" s="15" t="s">
        <v>21</v>
      </c>
      <c r="BG13" s="15">
        <v>1386.01</v>
      </c>
      <c r="BH13" s="15">
        <v>110.8808</v>
      </c>
      <c r="BI13" s="15"/>
      <c r="BJ13" s="15">
        <v>84.5</v>
      </c>
      <c r="BK13" s="15">
        <v>169</v>
      </c>
      <c r="BL13" s="15">
        <v>790.02</v>
      </c>
      <c r="BM13" s="15">
        <v>705.52</v>
      </c>
      <c r="BN13" s="15" t="s">
        <v>21</v>
      </c>
      <c r="BO13" s="15">
        <v>790.02</v>
      </c>
      <c r="BP13" s="15">
        <v>71.1018</v>
      </c>
      <c r="BQ13" s="15"/>
      <c r="BR13" s="15">
        <v>441.5</v>
      </c>
      <c r="BS13" s="15">
        <v>618</v>
      </c>
      <c r="BT13" s="15">
        <v>202.5</v>
      </c>
      <c r="BU13" s="15">
        <v>-239</v>
      </c>
      <c r="BV13" s="15" t="s">
        <v>121</v>
      </c>
      <c r="BW13" s="15">
        <v>237.5</v>
      </c>
      <c r="BX13" s="15"/>
      <c r="BY13" s="15"/>
      <c r="BZ13" s="22">
        <v>1755</v>
      </c>
      <c r="CA13" s="22">
        <v>2193.75</v>
      </c>
      <c r="CB13" s="15">
        <v>2058.03</v>
      </c>
      <c r="CC13" s="15">
        <v>303.03</v>
      </c>
      <c r="CD13" s="52" t="s">
        <v>20</v>
      </c>
      <c r="CE13" s="15">
        <v>1850.27</v>
      </c>
      <c r="CF13" s="15">
        <v>129.5189</v>
      </c>
      <c r="CG13" s="52"/>
      <c r="CH13" s="72">
        <v>730.9815</v>
      </c>
      <c r="CI13" s="72">
        <v>-2.4</v>
      </c>
    </row>
    <row r="14" spans="1:87">
      <c r="A14" s="14">
        <v>12</v>
      </c>
      <c r="B14" s="14">
        <v>745</v>
      </c>
      <c r="C14" s="14" t="s">
        <v>134</v>
      </c>
      <c r="D14" s="14" t="s">
        <v>135</v>
      </c>
      <c r="E14" s="14" t="s">
        <v>120</v>
      </c>
      <c r="F14" s="15">
        <v>17</v>
      </c>
      <c r="G14" s="15">
        <v>22</v>
      </c>
      <c r="H14" s="15">
        <v>2</v>
      </c>
      <c r="I14" s="15">
        <v>-15</v>
      </c>
      <c r="J14" s="15" t="s">
        <v>121</v>
      </c>
      <c r="K14" s="15">
        <v>2</v>
      </c>
      <c r="L14" s="15">
        <v>2</v>
      </c>
      <c r="M14" s="15">
        <v>-12</v>
      </c>
      <c r="N14" s="15">
        <v>45</v>
      </c>
      <c r="O14" s="21">
        <v>52</v>
      </c>
      <c r="P14" s="21">
        <v>35</v>
      </c>
      <c r="Q14" s="21">
        <v>-10</v>
      </c>
      <c r="R14" s="21" t="s">
        <v>121</v>
      </c>
      <c r="S14" s="21">
        <v>34</v>
      </c>
      <c r="T14" s="21">
        <v>27.2</v>
      </c>
      <c r="U14" s="21">
        <v>-6</v>
      </c>
      <c r="V14" s="21">
        <v>67</v>
      </c>
      <c r="W14" s="21">
        <v>78</v>
      </c>
      <c r="X14" s="21">
        <v>45</v>
      </c>
      <c r="Y14" s="21">
        <v>-22</v>
      </c>
      <c r="Z14" s="21" t="s">
        <v>121</v>
      </c>
      <c r="AA14" s="21">
        <v>34</v>
      </c>
      <c r="AB14" s="21">
        <v>27.2</v>
      </c>
      <c r="AC14" s="21">
        <v>-8.8</v>
      </c>
      <c r="AD14" s="21">
        <v>2</v>
      </c>
      <c r="AE14" s="21">
        <v>3</v>
      </c>
      <c r="AF14" s="21">
        <v>3</v>
      </c>
      <c r="AG14" s="21">
        <v>1</v>
      </c>
      <c r="AH14" s="21" t="s">
        <v>21</v>
      </c>
      <c r="AI14" s="21">
        <v>3</v>
      </c>
      <c r="AJ14" s="21">
        <v>6</v>
      </c>
      <c r="AK14" s="21"/>
      <c r="AL14" s="21">
        <v>1</v>
      </c>
      <c r="AM14" s="21">
        <v>2</v>
      </c>
      <c r="AN14" s="21">
        <v>2</v>
      </c>
      <c r="AO14" s="21">
        <v>1</v>
      </c>
      <c r="AP14" s="21" t="s">
        <v>21</v>
      </c>
      <c r="AQ14" s="21">
        <v>198.01</v>
      </c>
      <c r="AR14" s="21">
        <v>19.801</v>
      </c>
      <c r="AS14" s="21"/>
      <c r="AT14" s="21">
        <v>1</v>
      </c>
      <c r="AU14" s="21">
        <v>3</v>
      </c>
      <c r="AV14" s="21">
        <v>7</v>
      </c>
      <c r="AW14" s="21">
        <v>6</v>
      </c>
      <c r="AX14" s="21" t="s">
        <v>21</v>
      </c>
      <c r="AY14" s="21">
        <v>3763.62</v>
      </c>
      <c r="AZ14" s="21">
        <v>376.362</v>
      </c>
      <c r="BA14" s="21"/>
      <c r="BB14" s="17">
        <v>150</v>
      </c>
      <c r="BC14" s="15">
        <v>225</v>
      </c>
      <c r="BD14" s="15">
        <v>336.6</v>
      </c>
      <c r="BE14" s="15">
        <v>111.6</v>
      </c>
      <c r="BF14" s="15" t="s">
        <v>21</v>
      </c>
      <c r="BG14" s="15">
        <v>168.3</v>
      </c>
      <c r="BH14" s="15">
        <v>13.464</v>
      </c>
      <c r="BI14" s="15"/>
      <c r="BJ14" s="15">
        <v>84.5</v>
      </c>
      <c r="BK14" s="15">
        <v>169</v>
      </c>
      <c r="BL14" s="15">
        <v>0</v>
      </c>
      <c r="BM14" s="15">
        <v>-84.5</v>
      </c>
      <c r="BN14" s="15" t="s">
        <v>121</v>
      </c>
      <c r="BO14" s="15">
        <v>0</v>
      </c>
      <c r="BP14" s="15">
        <v>0</v>
      </c>
      <c r="BQ14" s="15">
        <v>-1.69</v>
      </c>
      <c r="BR14" s="15">
        <v>651.5</v>
      </c>
      <c r="BS14" s="17">
        <v>814</v>
      </c>
      <c r="BT14" s="15">
        <v>272.5</v>
      </c>
      <c r="BU14" s="15">
        <v>-379</v>
      </c>
      <c r="BV14" s="15" t="s">
        <v>121</v>
      </c>
      <c r="BW14" s="15">
        <v>202.5</v>
      </c>
      <c r="BX14" s="15">
        <v>10.125</v>
      </c>
      <c r="BY14" s="15">
        <v>-7.58</v>
      </c>
      <c r="BZ14" s="22">
        <v>652</v>
      </c>
      <c r="CA14" s="22">
        <v>912.8</v>
      </c>
      <c r="CB14" s="15">
        <v>882.01</v>
      </c>
      <c r="CC14" s="15">
        <v>230.01</v>
      </c>
      <c r="CD14" s="52" t="s">
        <v>20</v>
      </c>
      <c r="CE14" s="15">
        <v>588</v>
      </c>
      <c r="CF14" s="15">
        <v>41.16</v>
      </c>
      <c r="CG14" s="52"/>
      <c r="CH14" s="72">
        <v>523.312</v>
      </c>
      <c r="CI14" s="72">
        <v>-36.07</v>
      </c>
    </row>
    <row r="15" spans="1:87">
      <c r="A15" s="14">
        <v>13</v>
      </c>
      <c r="B15" s="14">
        <v>347</v>
      </c>
      <c r="C15" s="14" t="s">
        <v>136</v>
      </c>
      <c r="D15" s="14" t="s">
        <v>137</v>
      </c>
      <c r="E15" s="14" t="s">
        <v>120</v>
      </c>
      <c r="F15" s="15">
        <v>17</v>
      </c>
      <c r="G15" s="15">
        <v>22</v>
      </c>
      <c r="H15" s="15">
        <v>3</v>
      </c>
      <c r="I15" s="15">
        <v>-14</v>
      </c>
      <c r="J15" s="15" t="s">
        <v>121</v>
      </c>
      <c r="K15" s="15">
        <v>3</v>
      </c>
      <c r="L15" s="15">
        <v>3</v>
      </c>
      <c r="M15" s="15">
        <v>-11.2</v>
      </c>
      <c r="N15" s="15">
        <v>15</v>
      </c>
      <c r="O15" s="21">
        <v>17</v>
      </c>
      <c r="P15" s="21">
        <v>34</v>
      </c>
      <c r="Q15" s="21">
        <v>19</v>
      </c>
      <c r="R15" s="21" t="s">
        <v>21</v>
      </c>
      <c r="S15" s="21">
        <v>29</v>
      </c>
      <c r="T15" s="21">
        <v>58</v>
      </c>
      <c r="U15" s="21"/>
      <c r="V15" s="21">
        <v>55</v>
      </c>
      <c r="W15" s="21">
        <v>63</v>
      </c>
      <c r="X15" s="21">
        <v>27</v>
      </c>
      <c r="Y15" s="21">
        <v>-28</v>
      </c>
      <c r="Z15" s="21" t="s">
        <v>121</v>
      </c>
      <c r="AA15" s="21">
        <v>24</v>
      </c>
      <c r="AB15" s="21">
        <v>19.2</v>
      </c>
      <c r="AC15" s="21">
        <v>-11.2</v>
      </c>
      <c r="AD15" s="21">
        <v>6</v>
      </c>
      <c r="AE15" s="21">
        <v>8</v>
      </c>
      <c r="AF15" s="21">
        <v>3</v>
      </c>
      <c r="AG15" s="21">
        <v>-3</v>
      </c>
      <c r="AH15" s="21" t="s">
        <v>121</v>
      </c>
      <c r="AI15" s="21">
        <v>3</v>
      </c>
      <c r="AJ15" s="21">
        <v>2.4</v>
      </c>
      <c r="AK15" s="21">
        <v>-1.2</v>
      </c>
      <c r="AL15" s="21">
        <v>1</v>
      </c>
      <c r="AM15" s="21">
        <v>2</v>
      </c>
      <c r="AN15" s="21">
        <v>0</v>
      </c>
      <c r="AO15" s="21">
        <v>-1</v>
      </c>
      <c r="AP15" s="21" t="s">
        <v>121</v>
      </c>
      <c r="AQ15" s="21">
        <v>0</v>
      </c>
      <c r="AR15" s="21">
        <v>0</v>
      </c>
      <c r="AS15" s="21">
        <v>-3</v>
      </c>
      <c r="AT15" s="21">
        <v>6</v>
      </c>
      <c r="AU15" s="21">
        <v>9</v>
      </c>
      <c r="AV15" s="21">
        <v>14</v>
      </c>
      <c r="AW15" s="21">
        <v>8</v>
      </c>
      <c r="AX15" s="21" t="s">
        <v>21</v>
      </c>
      <c r="AY15" s="21">
        <v>4015.8</v>
      </c>
      <c r="AZ15" s="21">
        <v>401.58</v>
      </c>
      <c r="BA15" s="21"/>
      <c r="BB15" s="17">
        <v>150</v>
      </c>
      <c r="BC15" s="15">
        <v>225</v>
      </c>
      <c r="BD15" s="15">
        <v>0</v>
      </c>
      <c r="BE15" s="15">
        <v>-150</v>
      </c>
      <c r="BF15" s="15" t="s">
        <v>121</v>
      </c>
      <c r="BG15" s="15">
        <v>0</v>
      </c>
      <c r="BH15" s="15">
        <v>0</v>
      </c>
      <c r="BI15" s="15">
        <v>-6</v>
      </c>
      <c r="BJ15" s="15">
        <v>84.5</v>
      </c>
      <c r="BK15" s="15">
        <v>169</v>
      </c>
      <c r="BL15" s="15">
        <v>0</v>
      </c>
      <c r="BM15" s="15">
        <v>-84.5</v>
      </c>
      <c r="BN15" s="15" t="s">
        <v>121</v>
      </c>
      <c r="BO15" s="15">
        <v>0</v>
      </c>
      <c r="BP15" s="15">
        <v>0</v>
      </c>
      <c r="BQ15" s="15">
        <v>-1.69</v>
      </c>
      <c r="BR15" s="15">
        <v>838.5</v>
      </c>
      <c r="BS15" s="17">
        <v>1048</v>
      </c>
      <c r="BT15" s="15">
        <v>140.02</v>
      </c>
      <c r="BU15" s="15">
        <v>-698.48</v>
      </c>
      <c r="BV15" s="15" t="s">
        <v>121</v>
      </c>
      <c r="BW15" s="15">
        <v>348.52</v>
      </c>
      <c r="BX15" s="15">
        <v>17.426</v>
      </c>
      <c r="BY15" s="15">
        <v>-13.9696</v>
      </c>
      <c r="BZ15" s="22">
        <v>744.9</v>
      </c>
      <c r="CA15" s="22">
        <v>1042.86</v>
      </c>
      <c r="CB15" s="15">
        <v>797</v>
      </c>
      <c r="CC15" s="15">
        <v>52.1</v>
      </c>
      <c r="CD15" s="52" t="s">
        <v>20</v>
      </c>
      <c r="CE15" s="15">
        <v>797</v>
      </c>
      <c r="CF15" s="15">
        <v>55.79</v>
      </c>
      <c r="CG15" s="52"/>
      <c r="CH15" s="72">
        <v>557.396</v>
      </c>
      <c r="CI15" s="72">
        <v>-48.2596</v>
      </c>
    </row>
    <row r="16" spans="1:87">
      <c r="A16" s="14">
        <v>14</v>
      </c>
      <c r="B16" s="14">
        <v>727</v>
      </c>
      <c r="C16" s="14" t="s">
        <v>138</v>
      </c>
      <c r="D16" s="14" t="s">
        <v>135</v>
      </c>
      <c r="E16" s="14" t="s">
        <v>120</v>
      </c>
      <c r="F16" s="15">
        <v>6</v>
      </c>
      <c r="G16" s="15">
        <v>11</v>
      </c>
      <c r="H16" s="15">
        <v>9</v>
      </c>
      <c r="I16" s="15">
        <v>3</v>
      </c>
      <c r="J16" s="15" t="s">
        <v>20</v>
      </c>
      <c r="K16" s="15">
        <v>3</v>
      </c>
      <c r="L16" s="15">
        <v>7.5</v>
      </c>
      <c r="M16" s="15"/>
      <c r="N16" s="15">
        <v>12</v>
      </c>
      <c r="O16" s="21">
        <v>13</v>
      </c>
      <c r="P16" s="21">
        <v>20</v>
      </c>
      <c r="Q16" s="21">
        <v>8</v>
      </c>
      <c r="R16" s="21" t="s">
        <v>21</v>
      </c>
      <c r="S16" s="21">
        <v>21</v>
      </c>
      <c r="T16" s="21">
        <v>42</v>
      </c>
      <c r="U16" s="21"/>
      <c r="V16" s="21">
        <v>32</v>
      </c>
      <c r="W16" s="21">
        <v>36</v>
      </c>
      <c r="X16" s="21">
        <v>22</v>
      </c>
      <c r="Y16" s="21">
        <v>-10</v>
      </c>
      <c r="Z16" s="21" t="s">
        <v>121</v>
      </c>
      <c r="AA16" s="21">
        <v>19</v>
      </c>
      <c r="AB16" s="21">
        <v>15.2</v>
      </c>
      <c r="AC16" s="21">
        <v>-4</v>
      </c>
      <c r="AD16" s="21">
        <v>1</v>
      </c>
      <c r="AE16" s="21">
        <v>1</v>
      </c>
      <c r="AF16" s="21">
        <v>4</v>
      </c>
      <c r="AG16" s="21">
        <v>3</v>
      </c>
      <c r="AH16" s="21" t="s">
        <v>21</v>
      </c>
      <c r="AI16" s="21">
        <v>4</v>
      </c>
      <c r="AJ16" s="21">
        <v>8</v>
      </c>
      <c r="AK16" s="21"/>
      <c r="AL16" s="21">
        <v>3</v>
      </c>
      <c r="AM16" s="21">
        <v>4</v>
      </c>
      <c r="AN16" s="21">
        <v>3</v>
      </c>
      <c r="AO16" s="21">
        <v>0</v>
      </c>
      <c r="AP16" s="21" t="s">
        <v>20</v>
      </c>
      <c r="AQ16" s="21">
        <v>396.01</v>
      </c>
      <c r="AR16" s="21">
        <v>31.6808</v>
      </c>
      <c r="AS16" s="21"/>
      <c r="AT16" s="21">
        <v>1</v>
      </c>
      <c r="AU16" s="21">
        <v>3</v>
      </c>
      <c r="AV16" s="21">
        <v>1</v>
      </c>
      <c r="AW16" s="21">
        <v>0</v>
      </c>
      <c r="AX16" s="21" t="s">
        <v>20</v>
      </c>
      <c r="AY16" s="21">
        <v>388</v>
      </c>
      <c r="AZ16" s="21">
        <v>31.04</v>
      </c>
      <c r="BA16" s="21"/>
      <c r="BB16" s="17">
        <v>150</v>
      </c>
      <c r="BC16" s="15">
        <v>225</v>
      </c>
      <c r="BD16" s="15">
        <v>0</v>
      </c>
      <c r="BE16" s="15">
        <v>-150</v>
      </c>
      <c r="BF16" s="15" t="s">
        <v>121</v>
      </c>
      <c r="BG16" s="15">
        <v>0</v>
      </c>
      <c r="BH16" s="15">
        <v>0</v>
      </c>
      <c r="BI16" s="15">
        <v>-6</v>
      </c>
      <c r="BJ16" s="15">
        <v>1339.52</v>
      </c>
      <c r="BK16" s="15">
        <v>1540.4</v>
      </c>
      <c r="BL16" s="15">
        <v>1435.04</v>
      </c>
      <c r="BM16" s="15">
        <v>95.52</v>
      </c>
      <c r="BN16" s="15" t="s">
        <v>20</v>
      </c>
      <c r="BO16" s="15">
        <v>1075.03</v>
      </c>
      <c r="BP16" s="15">
        <v>75.2521</v>
      </c>
      <c r="BQ16" s="15"/>
      <c r="BR16" s="15">
        <v>479.5</v>
      </c>
      <c r="BS16" s="15">
        <v>671</v>
      </c>
      <c r="BT16" s="15">
        <v>755</v>
      </c>
      <c r="BU16" s="15">
        <v>84</v>
      </c>
      <c r="BV16" s="15" t="s">
        <v>21</v>
      </c>
      <c r="BW16" s="15">
        <v>721.5</v>
      </c>
      <c r="BX16" s="15"/>
      <c r="BY16" s="15"/>
      <c r="BZ16" s="22">
        <v>1054</v>
      </c>
      <c r="CA16" s="22">
        <v>1317.5</v>
      </c>
      <c r="CB16" s="15">
        <v>95</v>
      </c>
      <c r="CC16" s="15">
        <v>-959</v>
      </c>
      <c r="CD16" s="52" t="s">
        <v>121</v>
      </c>
      <c r="CE16" s="15">
        <v>95</v>
      </c>
      <c r="CF16" s="52">
        <v>4.75</v>
      </c>
      <c r="CG16" s="52">
        <v>-19.18</v>
      </c>
      <c r="CH16" s="72">
        <v>215.4229</v>
      </c>
      <c r="CI16" s="72">
        <v>-29.18</v>
      </c>
    </row>
    <row r="17" spans="1:87">
      <c r="A17" s="14">
        <v>15</v>
      </c>
      <c r="B17" s="14">
        <v>339</v>
      </c>
      <c r="C17" s="14" t="s">
        <v>139</v>
      </c>
      <c r="D17" s="14" t="s">
        <v>137</v>
      </c>
      <c r="E17" s="14" t="s">
        <v>120</v>
      </c>
      <c r="F17" s="15">
        <v>17</v>
      </c>
      <c r="G17" s="15">
        <v>22</v>
      </c>
      <c r="H17" s="15">
        <v>16</v>
      </c>
      <c r="I17" s="15">
        <v>-1</v>
      </c>
      <c r="J17" s="15" t="s">
        <v>121</v>
      </c>
      <c r="K17" s="15">
        <v>15</v>
      </c>
      <c r="L17" s="15">
        <v>15</v>
      </c>
      <c r="M17" s="15">
        <v>-0.8</v>
      </c>
      <c r="N17" s="15">
        <v>12</v>
      </c>
      <c r="O17" s="21">
        <v>13</v>
      </c>
      <c r="P17" s="21">
        <v>14</v>
      </c>
      <c r="Q17" s="21">
        <v>2</v>
      </c>
      <c r="R17" s="21" t="s">
        <v>21</v>
      </c>
      <c r="S17" s="21">
        <v>15</v>
      </c>
      <c r="T17" s="21">
        <v>30</v>
      </c>
      <c r="U17" s="21"/>
      <c r="V17" s="21">
        <v>29</v>
      </c>
      <c r="W17" s="21">
        <v>32</v>
      </c>
      <c r="X17" s="21">
        <v>34</v>
      </c>
      <c r="Y17" s="21">
        <v>5</v>
      </c>
      <c r="Z17" s="21" t="s">
        <v>21</v>
      </c>
      <c r="AA17" s="21">
        <v>29</v>
      </c>
      <c r="AB17" s="21">
        <v>43.5</v>
      </c>
      <c r="AC17" s="21"/>
      <c r="AD17" s="21">
        <v>3</v>
      </c>
      <c r="AE17" s="21">
        <v>4</v>
      </c>
      <c r="AF17" s="21">
        <v>0</v>
      </c>
      <c r="AG17" s="21">
        <v>-3</v>
      </c>
      <c r="AH17" s="21" t="s">
        <v>121</v>
      </c>
      <c r="AI17" s="21">
        <v>0</v>
      </c>
      <c r="AJ17" s="21">
        <v>0</v>
      </c>
      <c r="AK17" s="21">
        <v>-1.2</v>
      </c>
      <c r="AL17" s="21">
        <v>1</v>
      </c>
      <c r="AM17" s="21">
        <v>2</v>
      </c>
      <c r="AN17" s="21">
        <v>5</v>
      </c>
      <c r="AO17" s="21">
        <v>4</v>
      </c>
      <c r="AP17" s="21" t="s">
        <v>21</v>
      </c>
      <c r="AQ17" s="21">
        <v>594.02</v>
      </c>
      <c r="AR17" s="21">
        <v>59.402</v>
      </c>
      <c r="AS17" s="21"/>
      <c r="AT17" s="21">
        <v>7</v>
      </c>
      <c r="AU17" s="21">
        <v>11</v>
      </c>
      <c r="AV17" s="21">
        <v>4</v>
      </c>
      <c r="AW17" s="21">
        <v>-3</v>
      </c>
      <c r="AX17" s="21" t="s">
        <v>121</v>
      </c>
      <c r="AY17" s="21">
        <v>1940</v>
      </c>
      <c r="AZ17" s="21">
        <v>97</v>
      </c>
      <c r="BA17" s="21">
        <v>-24</v>
      </c>
      <c r="BB17" s="17">
        <v>150</v>
      </c>
      <c r="BC17" s="15">
        <v>225</v>
      </c>
      <c r="BD17" s="15">
        <v>594</v>
      </c>
      <c r="BE17" s="15">
        <v>369</v>
      </c>
      <c r="BF17" s="15" t="s">
        <v>21</v>
      </c>
      <c r="BG17" s="15">
        <v>762.3</v>
      </c>
      <c r="BH17" s="15">
        <v>60.984</v>
      </c>
      <c r="BI17" s="15"/>
      <c r="BJ17" s="15">
        <v>446.01</v>
      </c>
      <c r="BK17" s="15">
        <v>669</v>
      </c>
      <c r="BL17" s="15">
        <v>535.01</v>
      </c>
      <c r="BM17" s="15">
        <v>89</v>
      </c>
      <c r="BN17" s="15" t="s">
        <v>20</v>
      </c>
      <c r="BO17" s="15">
        <v>535.01</v>
      </c>
      <c r="BP17" s="15">
        <v>37.4507</v>
      </c>
      <c r="BQ17" s="15"/>
      <c r="BR17" s="15">
        <v>1311.99</v>
      </c>
      <c r="BS17" s="15">
        <v>1443</v>
      </c>
      <c r="BT17" s="15">
        <v>240.51</v>
      </c>
      <c r="BU17" s="15">
        <v>-1071.48</v>
      </c>
      <c r="BV17" s="15" t="s">
        <v>121</v>
      </c>
      <c r="BW17" s="15">
        <v>449.01</v>
      </c>
      <c r="BX17" s="15"/>
      <c r="BY17" s="15"/>
      <c r="BZ17" s="22">
        <v>2574</v>
      </c>
      <c r="CA17" s="22">
        <v>3217.5</v>
      </c>
      <c r="CB17" s="15">
        <v>2504.95</v>
      </c>
      <c r="CC17" s="15">
        <v>-69.0500000000002</v>
      </c>
      <c r="CD17" s="52" t="s">
        <v>121</v>
      </c>
      <c r="CE17" s="15">
        <v>2994.95</v>
      </c>
      <c r="CF17" s="52">
        <v>149.7475</v>
      </c>
      <c r="CG17" s="52">
        <v>-1.381</v>
      </c>
      <c r="CH17" s="72">
        <v>493.0842</v>
      </c>
      <c r="CI17" s="72">
        <v>-27.381</v>
      </c>
    </row>
    <row r="18" spans="1:87">
      <c r="A18" s="14">
        <v>16</v>
      </c>
      <c r="B18" s="16">
        <v>752</v>
      </c>
      <c r="C18" s="16" t="s">
        <v>140</v>
      </c>
      <c r="D18" s="16" t="s">
        <v>141</v>
      </c>
      <c r="E18" s="16" t="s">
        <v>120</v>
      </c>
      <c r="F18" s="17">
        <v>6</v>
      </c>
      <c r="G18" s="15">
        <v>9</v>
      </c>
      <c r="H18" s="15">
        <v>5</v>
      </c>
      <c r="I18" s="15">
        <v>-1</v>
      </c>
      <c r="J18" s="15" t="s">
        <v>121</v>
      </c>
      <c r="K18" s="15">
        <v>0</v>
      </c>
      <c r="L18" s="15">
        <v>0</v>
      </c>
      <c r="M18" s="15">
        <v>-0.8</v>
      </c>
      <c r="N18" s="15">
        <v>9</v>
      </c>
      <c r="O18" s="21">
        <v>9</v>
      </c>
      <c r="P18" s="21">
        <v>8</v>
      </c>
      <c r="Q18" s="21">
        <v>-1</v>
      </c>
      <c r="R18" s="21" t="s">
        <v>121</v>
      </c>
      <c r="S18" s="21">
        <v>8</v>
      </c>
      <c r="T18" s="21">
        <v>6.4</v>
      </c>
      <c r="U18" s="21">
        <v>-0.6</v>
      </c>
      <c r="V18" s="21">
        <v>16</v>
      </c>
      <c r="W18" s="21">
        <v>15</v>
      </c>
      <c r="X18" s="21">
        <v>15</v>
      </c>
      <c r="Y18" s="21">
        <v>-1</v>
      </c>
      <c r="Z18" s="21" t="s">
        <v>21</v>
      </c>
      <c r="AA18" s="21">
        <v>14</v>
      </c>
      <c r="AB18" s="21">
        <v>21</v>
      </c>
      <c r="AC18" s="21"/>
      <c r="AD18" s="21">
        <v>1</v>
      </c>
      <c r="AE18" s="21">
        <v>1</v>
      </c>
      <c r="AF18" s="21">
        <v>2</v>
      </c>
      <c r="AG18" s="21">
        <v>1</v>
      </c>
      <c r="AH18" s="21" t="s">
        <v>21</v>
      </c>
      <c r="AI18" s="21">
        <v>3</v>
      </c>
      <c r="AJ18" s="21">
        <v>6</v>
      </c>
      <c r="AK18" s="21"/>
      <c r="AL18" s="21">
        <v>1</v>
      </c>
      <c r="AM18" s="21">
        <v>2</v>
      </c>
      <c r="AN18" s="21">
        <v>0</v>
      </c>
      <c r="AO18" s="21">
        <v>-1</v>
      </c>
      <c r="AP18" s="21" t="s">
        <v>121</v>
      </c>
      <c r="AQ18" s="21">
        <v>0</v>
      </c>
      <c r="AR18" s="21">
        <v>0</v>
      </c>
      <c r="AS18" s="21">
        <v>-3</v>
      </c>
      <c r="AT18" s="21">
        <v>4</v>
      </c>
      <c r="AU18" s="21">
        <v>6</v>
      </c>
      <c r="AV18" s="21">
        <v>9</v>
      </c>
      <c r="AW18" s="21">
        <v>5</v>
      </c>
      <c r="AX18" s="21" t="s">
        <v>21</v>
      </c>
      <c r="AY18" s="21">
        <v>2706.2</v>
      </c>
      <c r="AZ18" s="21">
        <v>270.62</v>
      </c>
      <c r="BA18" s="21"/>
      <c r="BB18" s="15">
        <v>53.35</v>
      </c>
      <c r="BC18" s="15">
        <v>80.03</v>
      </c>
      <c r="BD18" s="15">
        <v>198</v>
      </c>
      <c r="BE18" s="15">
        <v>117.97</v>
      </c>
      <c r="BF18" s="15" t="s">
        <v>21</v>
      </c>
      <c r="BG18" s="15">
        <v>366.3</v>
      </c>
      <c r="BH18" s="15">
        <v>29.304</v>
      </c>
      <c r="BI18" s="15"/>
      <c r="BJ18" s="15">
        <v>84.5</v>
      </c>
      <c r="BK18" s="15">
        <v>169</v>
      </c>
      <c r="BL18" s="15">
        <v>866.62</v>
      </c>
      <c r="BM18" s="15">
        <v>782.12</v>
      </c>
      <c r="BN18" s="15" t="s">
        <v>21</v>
      </c>
      <c r="BO18" s="15">
        <v>1226.63</v>
      </c>
      <c r="BP18" s="15">
        <v>110.3967</v>
      </c>
      <c r="BQ18" s="15"/>
      <c r="BR18" s="15">
        <v>167.5</v>
      </c>
      <c r="BS18" s="15">
        <v>235</v>
      </c>
      <c r="BT18" s="15">
        <v>167.5</v>
      </c>
      <c r="BU18" s="15">
        <v>0</v>
      </c>
      <c r="BV18" s="49" t="s">
        <v>20</v>
      </c>
      <c r="BW18" s="15">
        <v>134</v>
      </c>
      <c r="BX18" s="15"/>
      <c r="BY18" s="15"/>
      <c r="BZ18" s="22">
        <v>954</v>
      </c>
      <c r="CA18" s="22">
        <v>1335.6</v>
      </c>
      <c r="CB18" s="15">
        <v>143.2</v>
      </c>
      <c r="CC18" s="15">
        <v>-810.8</v>
      </c>
      <c r="CD18" s="52" t="s">
        <v>121</v>
      </c>
      <c r="CE18" s="15">
        <v>143.2</v>
      </c>
      <c r="CF18" s="52">
        <v>7.16</v>
      </c>
      <c r="CG18" s="52">
        <v>-16.216</v>
      </c>
      <c r="CH18" s="72">
        <v>450.8807</v>
      </c>
      <c r="CI18" s="72">
        <v>-20.616</v>
      </c>
    </row>
    <row r="19" spans="1:87">
      <c r="A19" s="14">
        <v>17</v>
      </c>
      <c r="B19" s="14">
        <v>741</v>
      </c>
      <c r="C19" s="14" t="s">
        <v>142</v>
      </c>
      <c r="D19" s="14" t="s">
        <v>141</v>
      </c>
      <c r="E19" s="14" t="s">
        <v>120</v>
      </c>
      <c r="F19" s="15">
        <v>6</v>
      </c>
      <c r="G19" s="15">
        <v>9</v>
      </c>
      <c r="H19" s="15">
        <v>10</v>
      </c>
      <c r="I19" s="15">
        <v>4</v>
      </c>
      <c r="J19" s="15" t="s">
        <v>21</v>
      </c>
      <c r="K19" s="15">
        <v>10</v>
      </c>
      <c r="L19" s="15">
        <v>35</v>
      </c>
      <c r="M19" s="15"/>
      <c r="N19" s="15">
        <v>21</v>
      </c>
      <c r="O19" s="21">
        <v>23</v>
      </c>
      <c r="P19" s="21">
        <v>15</v>
      </c>
      <c r="Q19" s="21">
        <v>-6</v>
      </c>
      <c r="R19" s="21" t="s">
        <v>121</v>
      </c>
      <c r="S19" s="21">
        <v>14</v>
      </c>
      <c r="T19" s="21">
        <v>11.2</v>
      </c>
      <c r="U19" s="21">
        <v>-3.6</v>
      </c>
      <c r="V19" s="21">
        <v>27</v>
      </c>
      <c r="W19" s="21">
        <v>29</v>
      </c>
      <c r="X19" s="21">
        <v>15</v>
      </c>
      <c r="Y19" s="21">
        <v>-12</v>
      </c>
      <c r="Z19" s="21" t="s">
        <v>121</v>
      </c>
      <c r="AA19" s="21">
        <v>12</v>
      </c>
      <c r="AB19" s="21">
        <v>9.6</v>
      </c>
      <c r="AC19" s="21">
        <v>-4.8</v>
      </c>
      <c r="AD19" s="21">
        <v>1</v>
      </c>
      <c r="AE19" s="21">
        <v>1</v>
      </c>
      <c r="AF19" s="21">
        <v>4</v>
      </c>
      <c r="AG19" s="21">
        <v>3</v>
      </c>
      <c r="AH19" s="21" t="s">
        <v>21</v>
      </c>
      <c r="AI19" s="21">
        <v>3</v>
      </c>
      <c r="AJ19" s="21">
        <v>6</v>
      </c>
      <c r="AK19" s="21"/>
      <c r="AL19" s="21">
        <v>2</v>
      </c>
      <c r="AM19" s="21">
        <v>3</v>
      </c>
      <c r="AN19" s="21">
        <v>0</v>
      </c>
      <c r="AO19" s="21">
        <v>-2</v>
      </c>
      <c r="AP19" s="21" t="s">
        <v>121</v>
      </c>
      <c r="AQ19" s="21">
        <v>0</v>
      </c>
      <c r="AR19" s="21">
        <v>0</v>
      </c>
      <c r="AS19" s="21">
        <v>-6</v>
      </c>
      <c r="AT19" s="21">
        <v>2</v>
      </c>
      <c r="AU19" s="21">
        <v>4</v>
      </c>
      <c r="AV19" s="21">
        <v>0</v>
      </c>
      <c r="AW19" s="21">
        <v>-2</v>
      </c>
      <c r="AX19" s="21" t="s">
        <v>121</v>
      </c>
      <c r="AY19" s="21">
        <v>0</v>
      </c>
      <c r="AZ19" s="21">
        <v>0</v>
      </c>
      <c r="BA19" s="21">
        <v>-16</v>
      </c>
      <c r="BB19" s="15">
        <v>100</v>
      </c>
      <c r="BC19" s="15">
        <v>150</v>
      </c>
      <c r="BD19" s="15">
        <v>0</v>
      </c>
      <c r="BE19" s="15">
        <v>-100</v>
      </c>
      <c r="BF19" s="15" t="s">
        <v>121</v>
      </c>
      <c r="BG19" s="15">
        <v>0</v>
      </c>
      <c r="BH19" s="15">
        <v>0</v>
      </c>
      <c r="BI19" s="15">
        <v>-4</v>
      </c>
      <c r="BJ19" s="15">
        <v>84.5</v>
      </c>
      <c r="BK19" s="15">
        <v>169</v>
      </c>
      <c r="BL19" s="15">
        <v>0</v>
      </c>
      <c r="BM19" s="15">
        <v>-84.5</v>
      </c>
      <c r="BN19" s="15" t="s">
        <v>121</v>
      </c>
      <c r="BO19" s="15">
        <v>0</v>
      </c>
      <c r="BP19" s="15">
        <v>0</v>
      </c>
      <c r="BQ19" s="15">
        <v>-1.69</v>
      </c>
      <c r="BR19" s="15">
        <v>385</v>
      </c>
      <c r="BS19" s="15">
        <v>539</v>
      </c>
      <c r="BT19" s="15">
        <v>266.63</v>
      </c>
      <c r="BU19" s="15">
        <v>-118.37</v>
      </c>
      <c r="BV19" s="15" t="s">
        <v>121</v>
      </c>
      <c r="BW19" s="15">
        <v>138.53</v>
      </c>
      <c r="BX19" s="15">
        <v>6.9265</v>
      </c>
      <c r="BY19" s="15">
        <v>-2.3674</v>
      </c>
      <c r="BZ19" s="22">
        <v>285</v>
      </c>
      <c r="CA19" s="22">
        <v>399</v>
      </c>
      <c r="CB19" s="15">
        <v>570</v>
      </c>
      <c r="CC19" s="15">
        <v>285</v>
      </c>
      <c r="CD19" s="52" t="s">
        <v>21</v>
      </c>
      <c r="CE19" s="15">
        <v>570</v>
      </c>
      <c r="CF19" s="52">
        <v>51.3</v>
      </c>
      <c r="CG19" s="52"/>
      <c r="CH19" s="72">
        <v>120.0265</v>
      </c>
      <c r="CI19" s="72">
        <v>-38.4574</v>
      </c>
    </row>
    <row r="20" spans="1:87">
      <c r="A20" s="14">
        <v>18</v>
      </c>
      <c r="B20" s="14">
        <v>357</v>
      </c>
      <c r="C20" s="14" t="s">
        <v>143</v>
      </c>
      <c r="D20" s="14" t="s">
        <v>132</v>
      </c>
      <c r="E20" s="14" t="s">
        <v>120</v>
      </c>
      <c r="F20" s="15">
        <v>17</v>
      </c>
      <c r="G20" s="15">
        <v>23</v>
      </c>
      <c r="H20" s="15">
        <v>23</v>
      </c>
      <c r="I20" s="15">
        <v>6</v>
      </c>
      <c r="J20" s="15" t="s">
        <v>21</v>
      </c>
      <c r="K20" s="15">
        <v>23</v>
      </c>
      <c r="L20" s="15">
        <v>80.5</v>
      </c>
      <c r="M20" s="15"/>
      <c r="N20" s="15">
        <v>25</v>
      </c>
      <c r="O20" s="21">
        <v>29</v>
      </c>
      <c r="P20" s="21">
        <v>26</v>
      </c>
      <c r="Q20" s="21">
        <v>1</v>
      </c>
      <c r="R20" s="21" t="s">
        <v>20</v>
      </c>
      <c r="S20" s="21">
        <v>23</v>
      </c>
      <c r="T20" s="21">
        <v>23</v>
      </c>
      <c r="U20" s="21"/>
      <c r="V20" s="21">
        <v>55</v>
      </c>
      <c r="W20" s="21">
        <v>63</v>
      </c>
      <c r="X20" s="21">
        <v>32</v>
      </c>
      <c r="Y20" s="21">
        <v>-23</v>
      </c>
      <c r="Z20" s="21" t="s">
        <v>121</v>
      </c>
      <c r="AA20" s="21">
        <v>27</v>
      </c>
      <c r="AB20" s="21">
        <v>21.6</v>
      </c>
      <c r="AC20" s="21">
        <v>-9.2</v>
      </c>
      <c r="AD20" s="21">
        <v>1</v>
      </c>
      <c r="AE20" s="21">
        <v>1</v>
      </c>
      <c r="AF20" s="21">
        <v>3</v>
      </c>
      <c r="AG20" s="21">
        <v>2</v>
      </c>
      <c r="AH20" s="21" t="s">
        <v>21</v>
      </c>
      <c r="AI20" s="21">
        <v>2</v>
      </c>
      <c r="AJ20" s="21">
        <v>4</v>
      </c>
      <c r="AK20" s="21"/>
      <c r="AL20" s="21">
        <v>1</v>
      </c>
      <c r="AM20" s="21">
        <v>2</v>
      </c>
      <c r="AN20" s="21">
        <v>0</v>
      </c>
      <c r="AO20" s="21">
        <v>-1</v>
      </c>
      <c r="AP20" s="21" t="s">
        <v>121</v>
      </c>
      <c r="AQ20" s="21">
        <v>0</v>
      </c>
      <c r="AR20" s="21">
        <v>0</v>
      </c>
      <c r="AS20" s="21">
        <v>-3</v>
      </c>
      <c r="AT20" s="21">
        <v>17</v>
      </c>
      <c r="AU20" s="21">
        <v>22</v>
      </c>
      <c r="AV20" s="21">
        <v>3</v>
      </c>
      <c r="AW20" s="21">
        <v>-14</v>
      </c>
      <c r="AX20" s="21" t="s">
        <v>121</v>
      </c>
      <c r="AY20" s="21">
        <v>1242</v>
      </c>
      <c r="AZ20" s="21">
        <v>62.1</v>
      </c>
      <c r="BA20" s="21">
        <v>-112</v>
      </c>
      <c r="BB20" s="15">
        <v>432.3</v>
      </c>
      <c r="BC20" s="15">
        <v>648.45</v>
      </c>
      <c r="BD20" s="15">
        <v>396</v>
      </c>
      <c r="BE20" s="15">
        <v>-36.3</v>
      </c>
      <c r="BF20" s="15" t="s">
        <v>121</v>
      </c>
      <c r="BG20" s="15">
        <v>198</v>
      </c>
      <c r="BH20" s="15">
        <v>9.9</v>
      </c>
      <c r="BI20" s="15">
        <v>-1.452</v>
      </c>
      <c r="BJ20" s="15">
        <v>84.5</v>
      </c>
      <c r="BK20" s="15">
        <v>169</v>
      </c>
      <c r="BL20" s="15">
        <v>529.01</v>
      </c>
      <c r="BM20" s="15">
        <v>444.51</v>
      </c>
      <c r="BN20" s="15" t="s">
        <v>21</v>
      </c>
      <c r="BO20" s="15">
        <v>1239.03</v>
      </c>
      <c r="BP20" s="15">
        <v>111.5127</v>
      </c>
      <c r="BQ20" s="15"/>
      <c r="BR20" s="15">
        <v>703.7</v>
      </c>
      <c r="BS20" s="17">
        <v>880</v>
      </c>
      <c r="BT20" s="15">
        <v>476.51</v>
      </c>
      <c r="BU20" s="15">
        <v>-227.19</v>
      </c>
      <c r="BV20" s="15" t="s">
        <v>121</v>
      </c>
      <c r="BW20" s="15">
        <v>268.01</v>
      </c>
      <c r="BX20" s="17"/>
      <c r="BY20" s="17"/>
      <c r="BZ20" s="22">
        <v>1235</v>
      </c>
      <c r="CA20" s="22">
        <v>1543.75</v>
      </c>
      <c r="CB20" s="15">
        <v>1461.03</v>
      </c>
      <c r="CC20" s="15">
        <v>226.03</v>
      </c>
      <c r="CD20" s="52" t="s">
        <v>20</v>
      </c>
      <c r="CE20" s="15">
        <v>1461.03</v>
      </c>
      <c r="CF20" s="15">
        <v>102.2721</v>
      </c>
      <c r="CG20" s="52"/>
      <c r="CH20" s="72">
        <v>414.8848</v>
      </c>
      <c r="CI20" s="72">
        <v>-125.652</v>
      </c>
    </row>
    <row r="21" spans="1:87">
      <c r="A21" s="14">
        <v>19</v>
      </c>
      <c r="B21" s="14">
        <v>570</v>
      </c>
      <c r="C21" s="14" t="s">
        <v>144</v>
      </c>
      <c r="D21" s="14" t="s">
        <v>135</v>
      </c>
      <c r="E21" s="14" t="s">
        <v>120</v>
      </c>
      <c r="F21" s="15">
        <v>6</v>
      </c>
      <c r="G21" s="15">
        <v>11</v>
      </c>
      <c r="H21" s="15">
        <v>30</v>
      </c>
      <c r="I21" s="15">
        <v>24</v>
      </c>
      <c r="J21" s="15" t="s">
        <v>21</v>
      </c>
      <c r="K21" s="15">
        <v>30</v>
      </c>
      <c r="L21" s="15">
        <v>105</v>
      </c>
      <c r="M21" s="15"/>
      <c r="N21" s="15">
        <v>15</v>
      </c>
      <c r="O21" s="21">
        <v>17</v>
      </c>
      <c r="P21" s="21">
        <v>10</v>
      </c>
      <c r="Q21" s="21">
        <v>-5</v>
      </c>
      <c r="R21" s="21" t="s">
        <v>121</v>
      </c>
      <c r="S21" s="21">
        <v>8</v>
      </c>
      <c r="T21" s="21">
        <v>6.4</v>
      </c>
      <c r="U21" s="21">
        <v>-3</v>
      </c>
      <c r="V21" s="21">
        <v>45</v>
      </c>
      <c r="W21" s="21">
        <v>51</v>
      </c>
      <c r="X21" s="21">
        <v>41</v>
      </c>
      <c r="Y21" s="21">
        <v>-4</v>
      </c>
      <c r="Z21" s="21" t="s">
        <v>121</v>
      </c>
      <c r="AA21" s="21">
        <v>38</v>
      </c>
      <c r="AB21" s="21">
        <v>30.4</v>
      </c>
      <c r="AC21" s="21">
        <v>-1.6</v>
      </c>
      <c r="AD21" s="21">
        <v>2</v>
      </c>
      <c r="AE21" s="21">
        <v>3</v>
      </c>
      <c r="AF21" s="21">
        <v>11</v>
      </c>
      <c r="AG21" s="21">
        <v>9</v>
      </c>
      <c r="AH21" s="21" t="s">
        <v>21</v>
      </c>
      <c r="AI21" s="21">
        <v>9</v>
      </c>
      <c r="AJ21" s="21">
        <v>18</v>
      </c>
      <c r="AK21" s="21"/>
      <c r="AL21" s="21">
        <v>1</v>
      </c>
      <c r="AM21" s="21">
        <v>2</v>
      </c>
      <c r="AN21" s="21">
        <v>2</v>
      </c>
      <c r="AO21" s="21">
        <v>1</v>
      </c>
      <c r="AP21" s="21" t="s">
        <v>21</v>
      </c>
      <c r="AQ21" s="21">
        <v>396</v>
      </c>
      <c r="AR21" s="21">
        <v>39.6</v>
      </c>
      <c r="AS21" s="21"/>
      <c r="AT21" s="21">
        <v>4</v>
      </c>
      <c r="AU21" s="21">
        <v>6</v>
      </c>
      <c r="AV21" s="21">
        <v>2</v>
      </c>
      <c r="AW21" s="21">
        <v>-2</v>
      </c>
      <c r="AX21" s="21" t="s">
        <v>121</v>
      </c>
      <c r="AY21" s="21">
        <v>0</v>
      </c>
      <c r="AZ21" s="21">
        <v>0</v>
      </c>
      <c r="BA21" s="21">
        <v>-16</v>
      </c>
      <c r="BB21" s="17">
        <v>150</v>
      </c>
      <c r="BC21" s="15">
        <v>225</v>
      </c>
      <c r="BD21" s="15">
        <v>336.6</v>
      </c>
      <c r="BE21" s="15">
        <v>111.6</v>
      </c>
      <c r="BF21" s="15" t="s">
        <v>21</v>
      </c>
      <c r="BG21" s="15">
        <v>336.6</v>
      </c>
      <c r="BH21" s="15">
        <v>26.928</v>
      </c>
      <c r="BI21" s="15"/>
      <c r="BJ21" s="15">
        <v>84.5</v>
      </c>
      <c r="BK21" s="15">
        <v>169</v>
      </c>
      <c r="BL21" s="15">
        <v>360.01</v>
      </c>
      <c r="BM21" s="15">
        <v>275.51</v>
      </c>
      <c r="BN21" s="15" t="s">
        <v>21</v>
      </c>
      <c r="BO21" s="15">
        <v>0</v>
      </c>
      <c r="BP21" s="15">
        <v>0</v>
      </c>
      <c r="BQ21" s="15"/>
      <c r="BR21" s="15">
        <v>240.5</v>
      </c>
      <c r="BS21" s="15">
        <v>337</v>
      </c>
      <c r="BT21" s="15">
        <v>347.03</v>
      </c>
      <c r="BU21" s="15">
        <v>10.03</v>
      </c>
      <c r="BV21" s="15" t="s">
        <v>21</v>
      </c>
      <c r="BW21" s="15">
        <v>313.53</v>
      </c>
      <c r="BX21" s="15"/>
      <c r="BY21" s="15"/>
      <c r="BZ21" s="22">
        <v>380</v>
      </c>
      <c r="CA21" s="22">
        <v>532</v>
      </c>
      <c r="CB21" s="15">
        <v>1366</v>
      </c>
      <c r="CC21" s="15">
        <v>986</v>
      </c>
      <c r="CD21" s="52" t="s">
        <v>21</v>
      </c>
      <c r="CE21" s="15">
        <v>1072</v>
      </c>
      <c r="CF21" s="52">
        <v>96.48</v>
      </c>
      <c r="CG21" s="52"/>
      <c r="CH21" s="72">
        <v>322.808</v>
      </c>
      <c r="CI21" s="72">
        <v>-20.6</v>
      </c>
    </row>
    <row r="22" spans="1:87">
      <c r="A22" s="14">
        <v>20</v>
      </c>
      <c r="B22" s="14">
        <v>311</v>
      </c>
      <c r="C22" s="14" t="s">
        <v>145</v>
      </c>
      <c r="D22" s="14" t="s">
        <v>135</v>
      </c>
      <c r="E22" s="14" t="s">
        <v>120</v>
      </c>
      <c r="F22" s="15">
        <v>24</v>
      </c>
      <c r="G22" s="15">
        <v>29</v>
      </c>
      <c r="H22" s="15">
        <v>13</v>
      </c>
      <c r="I22" s="15">
        <v>-11</v>
      </c>
      <c r="J22" s="15" t="s">
        <v>121</v>
      </c>
      <c r="K22" s="15">
        <v>7</v>
      </c>
      <c r="L22" s="15">
        <v>7</v>
      </c>
      <c r="M22" s="15">
        <v>-8.8</v>
      </c>
      <c r="N22" s="15">
        <v>15</v>
      </c>
      <c r="O22" s="21">
        <v>17</v>
      </c>
      <c r="P22" s="21">
        <v>4</v>
      </c>
      <c r="Q22" s="21">
        <v>-11</v>
      </c>
      <c r="R22" s="21" t="s">
        <v>121</v>
      </c>
      <c r="S22" s="21">
        <v>3</v>
      </c>
      <c r="T22" s="21">
        <v>2.4</v>
      </c>
      <c r="U22" s="21">
        <v>-6.6</v>
      </c>
      <c r="V22" s="21">
        <v>6</v>
      </c>
      <c r="W22" s="21">
        <v>3</v>
      </c>
      <c r="X22" s="21">
        <v>11</v>
      </c>
      <c r="Y22" s="21">
        <v>5</v>
      </c>
      <c r="Z22" s="21" t="s">
        <v>21</v>
      </c>
      <c r="AA22" s="21">
        <v>11</v>
      </c>
      <c r="AB22" s="21">
        <v>16.5</v>
      </c>
      <c r="AC22" s="21"/>
      <c r="AD22" s="21">
        <v>2</v>
      </c>
      <c r="AE22" s="21">
        <v>3</v>
      </c>
      <c r="AF22" s="21">
        <v>0</v>
      </c>
      <c r="AG22" s="21">
        <v>-2</v>
      </c>
      <c r="AH22" s="21" t="s">
        <v>121</v>
      </c>
      <c r="AI22" s="21">
        <v>0</v>
      </c>
      <c r="AJ22" s="21">
        <v>0</v>
      </c>
      <c r="AK22" s="21">
        <v>-0.8</v>
      </c>
      <c r="AL22" s="21">
        <v>1</v>
      </c>
      <c r="AM22" s="21">
        <v>2</v>
      </c>
      <c r="AN22" s="21">
        <v>2</v>
      </c>
      <c r="AO22" s="21">
        <v>1</v>
      </c>
      <c r="AP22" s="21" t="s">
        <v>21</v>
      </c>
      <c r="AQ22" s="21">
        <v>178.2</v>
      </c>
      <c r="AR22" s="21">
        <v>17.82</v>
      </c>
      <c r="AS22" s="21"/>
      <c r="AT22" s="21">
        <v>3</v>
      </c>
      <c r="AU22" s="21">
        <v>5</v>
      </c>
      <c r="AV22" s="21">
        <v>2</v>
      </c>
      <c r="AW22" s="21">
        <v>-1</v>
      </c>
      <c r="AX22" s="21" t="s">
        <v>121</v>
      </c>
      <c r="AY22" s="21">
        <v>776</v>
      </c>
      <c r="AZ22" s="21">
        <v>38.8</v>
      </c>
      <c r="BA22" s="21">
        <v>-8</v>
      </c>
      <c r="BB22" s="17">
        <v>150</v>
      </c>
      <c r="BC22" s="15">
        <v>225</v>
      </c>
      <c r="BD22" s="15">
        <v>396</v>
      </c>
      <c r="BE22" s="15">
        <v>171</v>
      </c>
      <c r="BF22" s="15" t="s">
        <v>21</v>
      </c>
      <c r="BG22" s="15">
        <v>396</v>
      </c>
      <c r="BH22" s="15">
        <v>31.68</v>
      </c>
      <c r="BI22" s="15"/>
      <c r="BJ22" s="15">
        <v>84.5</v>
      </c>
      <c r="BK22" s="15">
        <v>169</v>
      </c>
      <c r="BL22" s="15">
        <v>0</v>
      </c>
      <c r="BM22" s="15">
        <v>-84.5</v>
      </c>
      <c r="BN22" s="15" t="s">
        <v>121</v>
      </c>
      <c r="BO22" s="15">
        <v>0</v>
      </c>
      <c r="BP22" s="15">
        <v>0</v>
      </c>
      <c r="BQ22" s="15">
        <v>-1.69</v>
      </c>
      <c r="BR22" s="15">
        <v>620.92</v>
      </c>
      <c r="BS22" s="17">
        <v>776</v>
      </c>
      <c r="BT22" s="15">
        <v>1219</v>
      </c>
      <c r="BU22" s="15">
        <v>598.08</v>
      </c>
      <c r="BV22" s="15" t="s">
        <v>21</v>
      </c>
      <c r="BW22" s="15">
        <v>1152</v>
      </c>
      <c r="BX22" s="15">
        <v>103.68</v>
      </c>
      <c r="BY22" s="17"/>
      <c r="BZ22" s="22">
        <v>3551</v>
      </c>
      <c r="CA22" s="22">
        <v>4438.75</v>
      </c>
      <c r="CB22" s="15">
        <v>3225.03</v>
      </c>
      <c r="CC22" s="15">
        <v>-325.97</v>
      </c>
      <c r="CD22" s="52" t="s">
        <v>121</v>
      </c>
      <c r="CE22" s="15">
        <v>2931.03</v>
      </c>
      <c r="CF22" s="52">
        <v>146.5515</v>
      </c>
      <c r="CG22" s="52">
        <v>-6.5194</v>
      </c>
      <c r="CH22" s="72">
        <v>364.4315</v>
      </c>
      <c r="CI22" s="72">
        <v>-32.4094</v>
      </c>
    </row>
    <row r="23" spans="1:87">
      <c r="A23" s="14">
        <v>21</v>
      </c>
      <c r="B23" s="24">
        <v>102565</v>
      </c>
      <c r="C23" s="14" t="s">
        <v>146</v>
      </c>
      <c r="D23" s="14" t="s">
        <v>137</v>
      </c>
      <c r="E23" s="14" t="s">
        <v>120</v>
      </c>
      <c r="F23" s="15">
        <v>6</v>
      </c>
      <c r="G23" s="15">
        <v>11</v>
      </c>
      <c r="H23" s="15">
        <v>6</v>
      </c>
      <c r="I23" s="15">
        <v>0</v>
      </c>
      <c r="J23" s="15" t="s">
        <v>20</v>
      </c>
      <c r="K23" s="15">
        <v>1</v>
      </c>
      <c r="L23" s="15">
        <v>2.5</v>
      </c>
      <c r="M23" s="15"/>
      <c r="N23" s="15">
        <v>15</v>
      </c>
      <c r="O23" s="21">
        <v>17</v>
      </c>
      <c r="P23" s="21">
        <v>40</v>
      </c>
      <c r="Q23" s="21">
        <v>25</v>
      </c>
      <c r="R23" s="21" t="s">
        <v>21</v>
      </c>
      <c r="S23" s="21">
        <v>38</v>
      </c>
      <c r="T23" s="21">
        <v>76</v>
      </c>
      <c r="U23" s="21"/>
      <c r="V23" s="21">
        <v>29</v>
      </c>
      <c r="W23" s="21">
        <v>32</v>
      </c>
      <c r="X23" s="21">
        <v>23</v>
      </c>
      <c r="Y23" s="21">
        <v>-6</v>
      </c>
      <c r="Z23" s="21" t="s">
        <v>121</v>
      </c>
      <c r="AA23" s="21">
        <v>24</v>
      </c>
      <c r="AB23" s="21">
        <v>19.2</v>
      </c>
      <c r="AC23" s="21">
        <v>-2.4</v>
      </c>
      <c r="AD23" s="21">
        <v>2</v>
      </c>
      <c r="AE23" s="21">
        <v>3</v>
      </c>
      <c r="AF23" s="21">
        <v>2</v>
      </c>
      <c r="AG23" s="21">
        <v>0</v>
      </c>
      <c r="AH23" s="21" t="s">
        <v>20</v>
      </c>
      <c r="AI23" s="21">
        <v>2</v>
      </c>
      <c r="AJ23" s="21">
        <v>2</v>
      </c>
      <c r="AK23" s="21"/>
      <c r="AL23" s="21">
        <v>1</v>
      </c>
      <c r="AM23" s="21">
        <v>2</v>
      </c>
      <c r="AN23" s="21">
        <v>0</v>
      </c>
      <c r="AO23" s="21">
        <v>-1</v>
      </c>
      <c r="AP23" s="21" t="s">
        <v>121</v>
      </c>
      <c r="AQ23" s="21">
        <v>0</v>
      </c>
      <c r="AR23" s="21">
        <v>0</v>
      </c>
      <c r="AS23" s="21">
        <v>-3</v>
      </c>
      <c r="AT23" s="21">
        <v>3</v>
      </c>
      <c r="AU23" s="21">
        <v>5</v>
      </c>
      <c r="AV23" s="21">
        <v>5</v>
      </c>
      <c r="AW23" s="21">
        <v>2</v>
      </c>
      <c r="AX23" s="21" t="s">
        <v>21</v>
      </c>
      <c r="AY23" s="21">
        <v>1552</v>
      </c>
      <c r="AZ23" s="21">
        <v>155.2</v>
      </c>
      <c r="BA23" s="21"/>
      <c r="BB23" s="15">
        <v>632.3</v>
      </c>
      <c r="BC23" s="15">
        <v>885.22</v>
      </c>
      <c r="BD23" s="15">
        <v>564.3</v>
      </c>
      <c r="BE23" s="15">
        <v>-68</v>
      </c>
      <c r="BF23" s="15" t="s">
        <v>121</v>
      </c>
      <c r="BG23" s="15">
        <v>366.3</v>
      </c>
      <c r="BH23" s="15">
        <v>18.315</v>
      </c>
      <c r="BI23" s="15">
        <v>-2.72</v>
      </c>
      <c r="BJ23" s="15">
        <v>84.5</v>
      </c>
      <c r="BK23" s="15">
        <v>169</v>
      </c>
      <c r="BL23" s="15">
        <v>0</v>
      </c>
      <c r="BM23" s="15">
        <v>-84.5</v>
      </c>
      <c r="BN23" s="15" t="s">
        <v>121</v>
      </c>
      <c r="BO23" s="15">
        <v>0</v>
      </c>
      <c r="BP23" s="15">
        <v>0</v>
      </c>
      <c r="BQ23" s="15">
        <v>-1.69</v>
      </c>
      <c r="BR23" s="15">
        <v>689</v>
      </c>
      <c r="BS23" s="17">
        <v>861</v>
      </c>
      <c r="BT23" s="15">
        <v>414.01</v>
      </c>
      <c r="BU23" s="15">
        <v>-274.99</v>
      </c>
      <c r="BV23" s="15" t="s">
        <v>121</v>
      </c>
      <c r="BW23" s="15">
        <v>345.51</v>
      </c>
      <c r="BX23" s="15">
        <v>17.2755</v>
      </c>
      <c r="BY23" s="15">
        <v>-5.4998</v>
      </c>
      <c r="BZ23" s="22">
        <v>380</v>
      </c>
      <c r="CA23" s="22">
        <v>532</v>
      </c>
      <c r="CB23" s="15">
        <v>0</v>
      </c>
      <c r="CC23" s="15">
        <v>-380</v>
      </c>
      <c r="CD23" s="52" t="s">
        <v>121</v>
      </c>
      <c r="CE23" s="15">
        <v>0</v>
      </c>
      <c r="CF23" s="52">
        <v>0</v>
      </c>
      <c r="CG23" s="52">
        <v>-7.6</v>
      </c>
      <c r="CH23" s="72">
        <v>290.4905</v>
      </c>
      <c r="CI23" s="72">
        <v>-22.9098</v>
      </c>
    </row>
    <row r="24" spans="1:87">
      <c r="A24" s="14">
        <v>22</v>
      </c>
      <c r="B24" s="24">
        <v>103198</v>
      </c>
      <c r="C24" s="14" t="s">
        <v>147</v>
      </c>
      <c r="D24" s="14" t="s">
        <v>137</v>
      </c>
      <c r="E24" s="14" t="s">
        <v>120</v>
      </c>
      <c r="F24" s="15">
        <v>6</v>
      </c>
      <c r="G24" s="15">
        <v>11</v>
      </c>
      <c r="H24" s="15">
        <v>10</v>
      </c>
      <c r="I24" s="15">
        <v>4</v>
      </c>
      <c r="J24" s="15" t="s">
        <v>20</v>
      </c>
      <c r="K24" s="15">
        <v>8</v>
      </c>
      <c r="L24" s="15">
        <v>20</v>
      </c>
      <c r="M24" s="15"/>
      <c r="N24" s="15">
        <v>15</v>
      </c>
      <c r="O24" s="21">
        <v>17</v>
      </c>
      <c r="P24" s="21">
        <v>42</v>
      </c>
      <c r="Q24" s="21">
        <v>27</v>
      </c>
      <c r="R24" s="21" t="s">
        <v>21</v>
      </c>
      <c r="S24" s="21">
        <v>37</v>
      </c>
      <c r="T24" s="21">
        <v>74</v>
      </c>
      <c r="U24" s="21"/>
      <c r="V24" s="21">
        <v>29</v>
      </c>
      <c r="W24" s="21">
        <v>32</v>
      </c>
      <c r="X24" s="21">
        <v>24</v>
      </c>
      <c r="Y24" s="21">
        <v>-5</v>
      </c>
      <c r="Z24" s="21" t="s">
        <v>121</v>
      </c>
      <c r="AA24" s="21">
        <v>26</v>
      </c>
      <c r="AB24" s="21">
        <v>20.8</v>
      </c>
      <c r="AC24" s="21">
        <v>-2</v>
      </c>
      <c r="AD24" s="21">
        <v>2</v>
      </c>
      <c r="AE24" s="21">
        <v>3</v>
      </c>
      <c r="AF24" s="21">
        <v>0</v>
      </c>
      <c r="AG24" s="21">
        <v>-2</v>
      </c>
      <c r="AH24" s="21" t="s">
        <v>121</v>
      </c>
      <c r="AI24" s="21">
        <v>3</v>
      </c>
      <c r="AJ24" s="21">
        <v>2.4</v>
      </c>
      <c r="AK24" s="21">
        <v>-0.8</v>
      </c>
      <c r="AL24" s="21">
        <v>2</v>
      </c>
      <c r="AM24" s="21">
        <v>3</v>
      </c>
      <c r="AN24" s="21">
        <v>4</v>
      </c>
      <c r="AO24" s="21">
        <v>2</v>
      </c>
      <c r="AP24" s="21" t="s">
        <v>21</v>
      </c>
      <c r="AQ24" s="21">
        <v>198</v>
      </c>
      <c r="AR24" s="21">
        <v>19.8</v>
      </c>
      <c r="AS24" s="21"/>
      <c r="AT24" s="21">
        <v>5</v>
      </c>
      <c r="AU24" s="21">
        <v>8</v>
      </c>
      <c r="AV24" s="21">
        <v>9</v>
      </c>
      <c r="AW24" s="21">
        <v>4</v>
      </c>
      <c r="AX24" s="21" t="s">
        <v>21</v>
      </c>
      <c r="AY24" s="21">
        <v>1552</v>
      </c>
      <c r="AZ24" s="21">
        <v>155.2</v>
      </c>
      <c r="BA24" s="21"/>
      <c r="BB24" s="17">
        <v>150</v>
      </c>
      <c r="BC24" s="15">
        <v>225</v>
      </c>
      <c r="BD24" s="15">
        <v>0</v>
      </c>
      <c r="BE24" s="15">
        <v>-150</v>
      </c>
      <c r="BF24" s="15" t="s">
        <v>121</v>
      </c>
      <c r="BG24" s="15">
        <v>0</v>
      </c>
      <c r="BH24" s="15">
        <v>0</v>
      </c>
      <c r="BI24" s="15">
        <v>-6</v>
      </c>
      <c r="BJ24" s="15">
        <v>1164.51</v>
      </c>
      <c r="BK24" s="15">
        <v>1339.2</v>
      </c>
      <c r="BL24" s="15">
        <v>702.52</v>
      </c>
      <c r="BM24" s="15">
        <v>-461.99</v>
      </c>
      <c r="BN24" s="15" t="s">
        <v>121</v>
      </c>
      <c r="BO24" s="15">
        <v>939.26</v>
      </c>
      <c r="BP24" s="15">
        <v>46.963</v>
      </c>
      <c r="BQ24" s="15">
        <v>-9.2398</v>
      </c>
      <c r="BR24" s="15">
        <v>689</v>
      </c>
      <c r="BS24" s="17">
        <v>861</v>
      </c>
      <c r="BT24" s="15">
        <v>450.5</v>
      </c>
      <c r="BU24" s="15">
        <v>-238.5</v>
      </c>
      <c r="BV24" s="15" t="s">
        <v>121</v>
      </c>
      <c r="BW24" s="15">
        <v>309</v>
      </c>
      <c r="BX24" s="15">
        <v>15.45</v>
      </c>
      <c r="BY24" s="15">
        <v>-4.77</v>
      </c>
      <c r="BZ24" s="22">
        <v>380</v>
      </c>
      <c r="CA24" s="22">
        <v>532</v>
      </c>
      <c r="CB24" s="15">
        <v>294</v>
      </c>
      <c r="CC24" s="15">
        <v>-86</v>
      </c>
      <c r="CD24" s="52" t="s">
        <v>121</v>
      </c>
      <c r="CE24" s="15">
        <v>0</v>
      </c>
      <c r="CF24" s="52">
        <v>0</v>
      </c>
      <c r="CG24" s="52">
        <v>-1.72</v>
      </c>
      <c r="CH24" s="72">
        <v>354.613</v>
      </c>
      <c r="CI24" s="72">
        <v>-24.5298</v>
      </c>
    </row>
    <row r="25" spans="1:87">
      <c r="A25" s="14">
        <v>23</v>
      </c>
      <c r="B25" s="24">
        <v>103199</v>
      </c>
      <c r="C25" s="14" t="s">
        <v>148</v>
      </c>
      <c r="D25" s="14" t="s">
        <v>137</v>
      </c>
      <c r="E25" s="14" t="s">
        <v>120</v>
      </c>
      <c r="F25" s="15">
        <v>6</v>
      </c>
      <c r="G25" s="15">
        <v>11</v>
      </c>
      <c r="H25" s="15">
        <v>4</v>
      </c>
      <c r="I25" s="15">
        <v>-2</v>
      </c>
      <c r="J25" s="15" t="s">
        <v>121</v>
      </c>
      <c r="K25" s="15">
        <v>2</v>
      </c>
      <c r="L25" s="15">
        <v>2</v>
      </c>
      <c r="M25" s="15">
        <v>-1.6</v>
      </c>
      <c r="N25" s="15">
        <v>15</v>
      </c>
      <c r="O25" s="21">
        <v>17</v>
      </c>
      <c r="P25" s="21">
        <v>43</v>
      </c>
      <c r="Q25" s="21">
        <v>28</v>
      </c>
      <c r="R25" s="21" t="s">
        <v>21</v>
      </c>
      <c r="S25" s="21">
        <v>32</v>
      </c>
      <c r="T25" s="21">
        <v>64</v>
      </c>
      <c r="U25" s="21"/>
      <c r="V25" s="21">
        <v>29</v>
      </c>
      <c r="W25" s="21">
        <v>32</v>
      </c>
      <c r="X25" s="21">
        <v>52</v>
      </c>
      <c r="Y25" s="21">
        <v>23</v>
      </c>
      <c r="Z25" s="21" t="s">
        <v>21</v>
      </c>
      <c r="AA25" s="21">
        <v>47</v>
      </c>
      <c r="AB25" s="21">
        <v>70.5</v>
      </c>
      <c r="AC25" s="21"/>
      <c r="AD25" s="21">
        <v>2</v>
      </c>
      <c r="AE25" s="21">
        <v>3</v>
      </c>
      <c r="AF25" s="21">
        <v>6</v>
      </c>
      <c r="AG25" s="21">
        <v>4</v>
      </c>
      <c r="AH25" s="21" t="s">
        <v>21</v>
      </c>
      <c r="AI25" s="21">
        <v>5</v>
      </c>
      <c r="AJ25" s="21">
        <v>10</v>
      </c>
      <c r="AK25" s="21"/>
      <c r="AL25" s="21">
        <v>1</v>
      </c>
      <c r="AM25" s="21">
        <v>2</v>
      </c>
      <c r="AN25" s="21">
        <v>0</v>
      </c>
      <c r="AO25" s="21">
        <v>-1</v>
      </c>
      <c r="AP25" s="21" t="s">
        <v>121</v>
      </c>
      <c r="AQ25" s="21">
        <v>0</v>
      </c>
      <c r="AR25" s="21">
        <v>0</v>
      </c>
      <c r="AS25" s="21">
        <v>-3</v>
      </c>
      <c r="AT25" s="21">
        <v>1</v>
      </c>
      <c r="AU25" s="21">
        <v>3</v>
      </c>
      <c r="AV25" s="21">
        <v>6</v>
      </c>
      <c r="AW25" s="21">
        <v>5</v>
      </c>
      <c r="AX25" s="21" t="s">
        <v>21</v>
      </c>
      <c r="AY25" s="21">
        <v>1552</v>
      </c>
      <c r="AZ25" s="21">
        <v>155.2</v>
      </c>
      <c r="BA25" s="21"/>
      <c r="BB25" s="15">
        <v>68</v>
      </c>
      <c r="BC25" s="15">
        <v>102</v>
      </c>
      <c r="BD25" s="15">
        <v>0</v>
      </c>
      <c r="BE25" s="15">
        <v>-68</v>
      </c>
      <c r="BF25" s="15" t="s">
        <v>121</v>
      </c>
      <c r="BG25" s="15">
        <v>0</v>
      </c>
      <c r="BH25" s="15">
        <v>0</v>
      </c>
      <c r="BI25" s="15">
        <v>-2.72</v>
      </c>
      <c r="BJ25" s="15">
        <v>84.5</v>
      </c>
      <c r="BK25" s="15">
        <v>169</v>
      </c>
      <c r="BL25" s="15">
        <v>0</v>
      </c>
      <c r="BM25" s="15">
        <v>-84.5</v>
      </c>
      <c r="BN25" s="15" t="s">
        <v>121</v>
      </c>
      <c r="BO25" s="15">
        <v>0</v>
      </c>
      <c r="BP25" s="15">
        <v>0</v>
      </c>
      <c r="BQ25" s="15">
        <v>-1.69</v>
      </c>
      <c r="BR25" s="15">
        <v>689</v>
      </c>
      <c r="BS25" s="17">
        <v>861</v>
      </c>
      <c r="BT25" s="15">
        <v>379</v>
      </c>
      <c r="BU25" s="15">
        <v>-310</v>
      </c>
      <c r="BV25" s="15" t="s">
        <v>121</v>
      </c>
      <c r="BW25" s="15">
        <v>167.5</v>
      </c>
      <c r="BX25" s="15">
        <v>8.375</v>
      </c>
      <c r="BY25" s="15">
        <v>-6.2</v>
      </c>
      <c r="BZ25" s="22">
        <v>380</v>
      </c>
      <c r="CA25" s="22">
        <v>532</v>
      </c>
      <c r="CB25" s="15">
        <v>882.03</v>
      </c>
      <c r="CC25" s="15">
        <v>502.03</v>
      </c>
      <c r="CD25" s="52" t="s">
        <v>21</v>
      </c>
      <c r="CE25" s="15">
        <v>882.03</v>
      </c>
      <c r="CF25" s="52">
        <v>79.3827</v>
      </c>
      <c r="CG25" s="52"/>
      <c r="CH25" s="72">
        <v>389.4577</v>
      </c>
      <c r="CI25" s="72">
        <v>-15.21</v>
      </c>
    </row>
    <row r="26" spans="1:87">
      <c r="A26" s="14">
        <v>24</v>
      </c>
      <c r="B26" s="24">
        <v>102934</v>
      </c>
      <c r="C26" s="14" t="s">
        <v>149</v>
      </c>
      <c r="D26" s="14" t="s">
        <v>119</v>
      </c>
      <c r="E26" s="14" t="s">
        <v>120</v>
      </c>
      <c r="F26" s="15">
        <v>24</v>
      </c>
      <c r="G26" s="15">
        <v>32</v>
      </c>
      <c r="H26" s="15">
        <v>17</v>
      </c>
      <c r="I26" s="15">
        <v>-7</v>
      </c>
      <c r="J26" s="15" t="s">
        <v>121</v>
      </c>
      <c r="K26" s="15">
        <v>16</v>
      </c>
      <c r="L26" s="15">
        <v>16</v>
      </c>
      <c r="M26" s="15">
        <v>-5.6</v>
      </c>
      <c r="N26" s="15">
        <v>42</v>
      </c>
      <c r="O26" s="21">
        <v>49</v>
      </c>
      <c r="P26" s="21">
        <v>63</v>
      </c>
      <c r="Q26" s="21">
        <v>21</v>
      </c>
      <c r="R26" s="21" t="s">
        <v>21</v>
      </c>
      <c r="S26" s="21">
        <v>56</v>
      </c>
      <c r="T26" s="21">
        <v>112</v>
      </c>
      <c r="U26" s="21"/>
      <c r="V26" s="21">
        <v>30</v>
      </c>
      <c r="W26" s="21">
        <v>33</v>
      </c>
      <c r="X26" s="21">
        <v>45</v>
      </c>
      <c r="Y26" s="21">
        <v>15</v>
      </c>
      <c r="Z26" s="21" t="s">
        <v>21</v>
      </c>
      <c r="AA26" s="21">
        <v>41</v>
      </c>
      <c r="AB26" s="21">
        <v>61.5</v>
      </c>
      <c r="AC26" s="21"/>
      <c r="AD26" s="21">
        <v>2</v>
      </c>
      <c r="AE26" s="21">
        <v>3</v>
      </c>
      <c r="AF26" s="21">
        <v>5</v>
      </c>
      <c r="AG26" s="21">
        <v>3</v>
      </c>
      <c r="AH26" s="21" t="s">
        <v>21</v>
      </c>
      <c r="AI26" s="21">
        <v>5</v>
      </c>
      <c r="AJ26" s="21">
        <v>10</v>
      </c>
      <c r="AK26" s="21"/>
      <c r="AL26" s="21">
        <v>4</v>
      </c>
      <c r="AM26" s="21">
        <v>6</v>
      </c>
      <c r="AN26" s="21">
        <v>7</v>
      </c>
      <c r="AO26" s="21">
        <v>3</v>
      </c>
      <c r="AP26" s="21" t="s">
        <v>21</v>
      </c>
      <c r="AQ26" s="21">
        <v>1386.01</v>
      </c>
      <c r="AR26" s="21">
        <v>138.601</v>
      </c>
      <c r="AS26" s="21"/>
      <c r="AT26" s="21">
        <v>18</v>
      </c>
      <c r="AU26" s="21">
        <v>23</v>
      </c>
      <c r="AV26" s="21">
        <v>12</v>
      </c>
      <c r="AW26" s="21">
        <v>-6</v>
      </c>
      <c r="AX26" s="21" t="s">
        <v>121</v>
      </c>
      <c r="AY26" s="21">
        <v>3259.16</v>
      </c>
      <c r="AZ26" s="21">
        <v>162.958</v>
      </c>
      <c r="BA26" s="21">
        <v>-48</v>
      </c>
      <c r="BB26" s="17">
        <v>300</v>
      </c>
      <c r="BC26" s="15">
        <v>450</v>
      </c>
      <c r="BD26" s="15">
        <v>0</v>
      </c>
      <c r="BE26" s="15">
        <v>-300</v>
      </c>
      <c r="BF26" s="15" t="s">
        <v>121</v>
      </c>
      <c r="BG26" s="15">
        <v>0</v>
      </c>
      <c r="BH26" s="15">
        <v>0</v>
      </c>
      <c r="BI26" s="15">
        <v>-12</v>
      </c>
      <c r="BJ26" s="15">
        <v>168</v>
      </c>
      <c r="BK26" s="15">
        <v>252</v>
      </c>
      <c r="BL26" s="15">
        <v>350.01</v>
      </c>
      <c r="BM26" s="15">
        <v>182.01</v>
      </c>
      <c r="BN26" s="15" t="s">
        <v>21</v>
      </c>
      <c r="BO26" s="15">
        <v>350.01</v>
      </c>
      <c r="BP26" s="15">
        <v>31.5009</v>
      </c>
      <c r="BQ26" s="15"/>
      <c r="BR26" s="15">
        <v>830</v>
      </c>
      <c r="BS26" s="15">
        <v>980</v>
      </c>
      <c r="BT26" s="15">
        <v>683.53</v>
      </c>
      <c r="BU26" s="15">
        <v>-146.47</v>
      </c>
      <c r="BV26" s="15" t="s">
        <v>121</v>
      </c>
      <c r="BW26" s="15">
        <v>467.53</v>
      </c>
      <c r="BX26" s="15"/>
      <c r="BY26" s="15"/>
      <c r="BZ26" s="22">
        <v>1826</v>
      </c>
      <c r="CA26" s="22">
        <v>2282.5</v>
      </c>
      <c r="CB26" s="15">
        <v>1740</v>
      </c>
      <c r="CC26" s="15">
        <v>-86</v>
      </c>
      <c r="CD26" s="52" t="s">
        <v>121</v>
      </c>
      <c r="CE26" s="15">
        <v>1635</v>
      </c>
      <c r="CF26" s="52">
        <v>81.75</v>
      </c>
      <c r="CG26" s="52">
        <v>-1.72</v>
      </c>
      <c r="CH26" s="72">
        <v>614.3099</v>
      </c>
      <c r="CI26" s="72">
        <v>-67.32</v>
      </c>
    </row>
    <row r="27" s="61" customFormat="1" spans="1:87">
      <c r="A27" s="10"/>
      <c r="B27" s="25"/>
      <c r="C27" s="10" t="s">
        <v>150</v>
      </c>
      <c r="D27" s="10"/>
      <c r="E27" s="10"/>
      <c r="F27" s="66">
        <v>340</v>
      </c>
      <c r="G27" s="66">
        <v>459</v>
      </c>
      <c r="H27" s="66">
        <v>277</v>
      </c>
      <c r="I27" s="66">
        <v>-63</v>
      </c>
      <c r="J27" s="66">
        <v>0</v>
      </c>
      <c r="K27" s="66">
        <v>242</v>
      </c>
      <c r="L27" s="66">
        <v>569.5</v>
      </c>
      <c r="M27" s="66">
        <v>-96.8</v>
      </c>
      <c r="N27" s="66">
        <v>531</v>
      </c>
      <c r="O27" s="66">
        <v>608</v>
      </c>
      <c r="P27" s="66">
        <v>773</v>
      </c>
      <c r="Q27" s="66">
        <v>242</v>
      </c>
      <c r="R27" s="66">
        <v>0</v>
      </c>
      <c r="S27" s="66">
        <v>697</v>
      </c>
      <c r="T27" s="66">
        <v>1254.6</v>
      </c>
      <c r="U27" s="66">
        <v>-21</v>
      </c>
      <c r="V27" s="66">
        <v>929</v>
      </c>
      <c r="W27" s="66">
        <v>1050</v>
      </c>
      <c r="X27" s="66">
        <v>829</v>
      </c>
      <c r="Y27" s="66">
        <v>-100</v>
      </c>
      <c r="Z27" s="66">
        <v>0</v>
      </c>
      <c r="AA27" s="66">
        <v>731.5</v>
      </c>
      <c r="AB27" s="66">
        <v>820.25</v>
      </c>
      <c r="AC27" s="66">
        <v>-85.6</v>
      </c>
      <c r="AD27" s="66">
        <v>61</v>
      </c>
      <c r="AE27" s="66">
        <v>85</v>
      </c>
      <c r="AF27" s="66">
        <v>116</v>
      </c>
      <c r="AG27" s="66">
        <v>55</v>
      </c>
      <c r="AH27" s="66">
        <v>0</v>
      </c>
      <c r="AI27" s="66">
        <v>112</v>
      </c>
      <c r="AJ27" s="66">
        <v>195.8</v>
      </c>
      <c r="AK27" s="66">
        <v>-4</v>
      </c>
      <c r="AL27" s="66">
        <v>33</v>
      </c>
      <c r="AM27" s="66">
        <v>56</v>
      </c>
      <c r="AN27" s="66">
        <v>49</v>
      </c>
      <c r="AO27" s="66">
        <v>16</v>
      </c>
      <c r="AP27" s="66">
        <v>0</v>
      </c>
      <c r="AQ27" s="66">
        <v>7166.1</v>
      </c>
      <c r="AR27" s="66">
        <v>694.8298</v>
      </c>
      <c r="AS27" s="66">
        <v>-30</v>
      </c>
      <c r="AT27" s="66">
        <v>144</v>
      </c>
      <c r="AU27" s="66">
        <v>212</v>
      </c>
      <c r="AV27" s="66">
        <v>192</v>
      </c>
      <c r="AW27" s="66">
        <v>48</v>
      </c>
      <c r="AX27" s="66">
        <v>0</v>
      </c>
      <c r="AY27" s="66">
        <v>48915.24</v>
      </c>
      <c r="AZ27" s="66">
        <v>4200.6617</v>
      </c>
      <c r="BA27" s="66">
        <v>-248</v>
      </c>
      <c r="BB27" s="66">
        <v>6933.15</v>
      </c>
      <c r="BC27" s="66">
        <v>9881.12</v>
      </c>
      <c r="BD27" s="66">
        <v>7870.55</v>
      </c>
      <c r="BE27" s="66">
        <v>183.37</v>
      </c>
      <c r="BF27" s="66">
        <v>0</v>
      </c>
      <c r="BG27" s="66">
        <v>7642.85</v>
      </c>
      <c r="BH27" s="66">
        <v>554.9977</v>
      </c>
      <c r="BI27" s="66">
        <v>-70.384</v>
      </c>
      <c r="BJ27" s="66">
        <v>6631.21</v>
      </c>
      <c r="BK27" s="66">
        <v>9088.7</v>
      </c>
      <c r="BL27" s="66">
        <v>10785.21</v>
      </c>
      <c r="BM27" s="66">
        <v>4154</v>
      </c>
      <c r="BN27" s="66">
        <v>0</v>
      </c>
      <c r="BO27" s="66">
        <v>11609.46</v>
      </c>
      <c r="BP27" s="66">
        <v>968.32</v>
      </c>
      <c r="BQ27" s="66">
        <v>-22.7398</v>
      </c>
      <c r="BR27" s="66">
        <v>15950.63</v>
      </c>
      <c r="BS27" s="66">
        <v>19312</v>
      </c>
      <c r="BT27" s="66">
        <v>12242.36</v>
      </c>
      <c r="BU27" s="66">
        <v>-4167.27</v>
      </c>
      <c r="BV27" s="66">
        <v>0</v>
      </c>
      <c r="BW27" s="66">
        <v>11756.76</v>
      </c>
      <c r="BX27" s="66">
        <v>230.078</v>
      </c>
      <c r="BY27" s="66">
        <v>-40.3868</v>
      </c>
      <c r="BZ27" s="66">
        <v>29596.92</v>
      </c>
      <c r="CA27" s="66">
        <v>37840.79</v>
      </c>
      <c r="CB27" s="66">
        <v>30393.57</v>
      </c>
      <c r="CC27" s="66">
        <v>796.65</v>
      </c>
      <c r="CD27" s="66">
        <v>0</v>
      </c>
      <c r="CE27" s="66">
        <v>27576.83</v>
      </c>
      <c r="CF27" s="66">
        <v>1832.9087</v>
      </c>
      <c r="CG27" s="66">
        <v>-106.7248</v>
      </c>
      <c r="CH27" s="66">
        <v>11321.9459</v>
      </c>
      <c r="CI27" s="66">
        <v>-725.6354</v>
      </c>
    </row>
    <row r="28" spans="1:87">
      <c r="A28" s="14">
        <v>25</v>
      </c>
      <c r="B28" s="14">
        <v>307</v>
      </c>
      <c r="C28" s="14" t="s">
        <v>151</v>
      </c>
      <c r="D28" s="14" t="s">
        <v>152</v>
      </c>
      <c r="E28" s="14" t="s">
        <v>153</v>
      </c>
      <c r="F28" s="15">
        <v>151</v>
      </c>
      <c r="G28" s="15">
        <v>166</v>
      </c>
      <c r="H28" s="15">
        <v>152</v>
      </c>
      <c r="I28" s="15">
        <v>1</v>
      </c>
      <c r="J28" s="15" t="s">
        <v>20</v>
      </c>
      <c r="K28" s="15">
        <v>149</v>
      </c>
      <c r="L28" s="15">
        <v>372.5</v>
      </c>
      <c r="M28" s="15"/>
      <c r="N28" s="15">
        <v>210</v>
      </c>
      <c r="O28" s="21">
        <v>216</v>
      </c>
      <c r="P28" s="21">
        <v>259</v>
      </c>
      <c r="Q28" s="21">
        <v>49</v>
      </c>
      <c r="R28" s="21" t="s">
        <v>21</v>
      </c>
      <c r="S28" s="21">
        <v>249</v>
      </c>
      <c r="T28" s="21">
        <v>498</v>
      </c>
      <c r="U28" s="21"/>
      <c r="V28" s="21">
        <v>227</v>
      </c>
      <c r="W28" s="21">
        <v>241</v>
      </c>
      <c r="X28" s="21">
        <v>191</v>
      </c>
      <c r="Y28" s="21">
        <v>-36</v>
      </c>
      <c r="Z28" s="21" t="s">
        <v>121</v>
      </c>
      <c r="AA28" s="21">
        <v>166</v>
      </c>
      <c r="AB28" s="21">
        <v>132.8</v>
      </c>
      <c r="AC28" s="21">
        <v>-14.4</v>
      </c>
      <c r="AD28" s="21">
        <v>21</v>
      </c>
      <c r="AE28" s="21">
        <v>27</v>
      </c>
      <c r="AF28" s="21">
        <v>28</v>
      </c>
      <c r="AG28" s="21">
        <v>7</v>
      </c>
      <c r="AH28" s="21" t="s">
        <v>21</v>
      </c>
      <c r="AI28" s="21">
        <v>26</v>
      </c>
      <c r="AJ28" s="21">
        <v>52</v>
      </c>
      <c r="AK28" s="21"/>
      <c r="AL28" s="21">
        <v>6</v>
      </c>
      <c r="AM28" s="21">
        <v>9</v>
      </c>
      <c r="AN28" s="21">
        <v>3</v>
      </c>
      <c r="AO28" s="21">
        <v>-3</v>
      </c>
      <c r="AP28" s="21" t="s">
        <v>121</v>
      </c>
      <c r="AQ28" s="21">
        <v>396.01</v>
      </c>
      <c r="AR28" s="21">
        <v>19.8005</v>
      </c>
      <c r="AS28" s="21">
        <v>-9</v>
      </c>
      <c r="AT28" s="21">
        <v>105</v>
      </c>
      <c r="AU28" s="21">
        <v>116</v>
      </c>
      <c r="AV28" s="21">
        <v>154</v>
      </c>
      <c r="AW28" s="21">
        <v>49</v>
      </c>
      <c r="AX28" s="21" t="s">
        <v>21</v>
      </c>
      <c r="AY28" s="21">
        <v>37810.6</v>
      </c>
      <c r="AZ28" s="21">
        <v>3781.06</v>
      </c>
      <c r="BA28" s="21"/>
      <c r="BB28" s="15">
        <v>1920.6</v>
      </c>
      <c r="BC28" s="15">
        <v>2304.72</v>
      </c>
      <c r="BD28" s="15">
        <v>6230.9</v>
      </c>
      <c r="BE28" s="15">
        <v>3926.18</v>
      </c>
      <c r="BF28" s="15" t="s">
        <v>21</v>
      </c>
      <c r="BG28" s="15">
        <v>5042.9</v>
      </c>
      <c r="BH28" s="15">
        <v>403.432</v>
      </c>
      <c r="BI28" s="15"/>
      <c r="BJ28" s="15">
        <v>2520.02</v>
      </c>
      <c r="BK28" s="15">
        <v>2646</v>
      </c>
      <c r="BL28" s="15">
        <v>3420.08</v>
      </c>
      <c r="BM28" s="15">
        <v>900.06</v>
      </c>
      <c r="BN28" s="15" t="s">
        <v>21</v>
      </c>
      <c r="BO28" s="15">
        <v>4500.11</v>
      </c>
      <c r="BP28" s="15">
        <v>405.0099</v>
      </c>
      <c r="BQ28" s="15"/>
      <c r="BR28" s="15">
        <v>6175.94</v>
      </c>
      <c r="BS28" s="15">
        <v>6794</v>
      </c>
      <c r="BT28" s="15">
        <v>4747.82</v>
      </c>
      <c r="BU28" s="15">
        <v>-1428.12</v>
      </c>
      <c r="BV28" s="15" t="s">
        <v>121</v>
      </c>
      <c r="BW28" s="15">
        <v>4370.32</v>
      </c>
      <c r="BX28" s="15"/>
      <c r="BY28" s="15"/>
      <c r="BZ28" s="22">
        <v>31189.01</v>
      </c>
      <c r="CA28" s="22">
        <v>32748.46</v>
      </c>
      <c r="CB28" s="15">
        <v>24595.27</v>
      </c>
      <c r="CC28" s="15">
        <v>-6593.74</v>
      </c>
      <c r="CD28" s="52" t="s">
        <v>121</v>
      </c>
      <c r="CE28" s="15">
        <v>20678.27</v>
      </c>
      <c r="CF28" s="52">
        <v>1033.9135</v>
      </c>
      <c r="CG28" s="52">
        <v>-131.8748</v>
      </c>
      <c r="CH28" s="72">
        <v>6698.5159</v>
      </c>
      <c r="CI28" s="72">
        <v>-155.2748</v>
      </c>
    </row>
    <row r="29" s="61" customFormat="1" spans="1:87">
      <c r="A29" s="10"/>
      <c r="B29" s="10"/>
      <c r="C29" s="10" t="s">
        <v>150</v>
      </c>
      <c r="D29" s="10"/>
      <c r="E29" s="10"/>
      <c r="F29" s="66">
        <v>151</v>
      </c>
      <c r="G29" s="66">
        <v>166</v>
      </c>
      <c r="H29" s="66">
        <v>152</v>
      </c>
      <c r="I29" s="66">
        <v>1</v>
      </c>
      <c r="J29" s="66">
        <v>0</v>
      </c>
      <c r="K29" s="66">
        <v>149</v>
      </c>
      <c r="L29" s="66">
        <v>372.5</v>
      </c>
      <c r="M29" s="66">
        <v>0</v>
      </c>
      <c r="N29" s="66">
        <v>210</v>
      </c>
      <c r="O29" s="66">
        <v>216</v>
      </c>
      <c r="P29" s="66">
        <v>259</v>
      </c>
      <c r="Q29" s="66">
        <v>49</v>
      </c>
      <c r="R29" s="66">
        <v>0</v>
      </c>
      <c r="S29" s="66">
        <v>249</v>
      </c>
      <c r="T29" s="66">
        <v>498</v>
      </c>
      <c r="U29" s="66">
        <v>0</v>
      </c>
      <c r="V29" s="66">
        <v>227</v>
      </c>
      <c r="W29" s="66">
        <v>241</v>
      </c>
      <c r="X29" s="66">
        <v>191</v>
      </c>
      <c r="Y29" s="66">
        <v>-36</v>
      </c>
      <c r="Z29" s="66">
        <v>0</v>
      </c>
      <c r="AA29" s="66">
        <v>166</v>
      </c>
      <c r="AB29" s="66">
        <v>132.8</v>
      </c>
      <c r="AC29" s="66">
        <v>-14.4</v>
      </c>
      <c r="AD29" s="66">
        <v>21</v>
      </c>
      <c r="AE29" s="66">
        <v>27</v>
      </c>
      <c r="AF29" s="66">
        <v>28</v>
      </c>
      <c r="AG29" s="66">
        <v>7</v>
      </c>
      <c r="AH29" s="66">
        <v>0</v>
      </c>
      <c r="AI29" s="66">
        <v>26</v>
      </c>
      <c r="AJ29" s="66">
        <v>52</v>
      </c>
      <c r="AK29" s="66">
        <v>0</v>
      </c>
      <c r="AL29" s="66">
        <v>6</v>
      </c>
      <c r="AM29" s="66">
        <v>9</v>
      </c>
      <c r="AN29" s="66">
        <v>3</v>
      </c>
      <c r="AO29" s="66">
        <v>-3</v>
      </c>
      <c r="AP29" s="66">
        <v>0</v>
      </c>
      <c r="AQ29" s="66">
        <v>396.01</v>
      </c>
      <c r="AR29" s="66">
        <v>19.8005</v>
      </c>
      <c r="AS29" s="66">
        <v>-9</v>
      </c>
      <c r="AT29" s="66">
        <v>105</v>
      </c>
      <c r="AU29" s="66">
        <v>116</v>
      </c>
      <c r="AV29" s="66">
        <v>154</v>
      </c>
      <c r="AW29" s="66">
        <v>49</v>
      </c>
      <c r="AX29" s="66">
        <v>0</v>
      </c>
      <c r="AY29" s="66">
        <v>37810.6</v>
      </c>
      <c r="AZ29" s="66">
        <v>3781.06</v>
      </c>
      <c r="BA29" s="66">
        <v>0</v>
      </c>
      <c r="BB29" s="66">
        <v>1920.6</v>
      </c>
      <c r="BC29" s="66">
        <v>2304.72</v>
      </c>
      <c r="BD29" s="66">
        <v>6230.9</v>
      </c>
      <c r="BE29" s="66">
        <v>3926.18</v>
      </c>
      <c r="BF29" s="66">
        <v>0</v>
      </c>
      <c r="BG29" s="66">
        <v>5042.9</v>
      </c>
      <c r="BH29" s="66">
        <v>403.432</v>
      </c>
      <c r="BI29" s="66">
        <v>0</v>
      </c>
      <c r="BJ29" s="66">
        <v>2520.02</v>
      </c>
      <c r="BK29" s="66">
        <v>2646</v>
      </c>
      <c r="BL29" s="66">
        <v>3420.08</v>
      </c>
      <c r="BM29" s="66">
        <v>900.06</v>
      </c>
      <c r="BN29" s="66">
        <v>0</v>
      </c>
      <c r="BO29" s="66">
        <v>4500.11</v>
      </c>
      <c r="BP29" s="66">
        <v>405.0099</v>
      </c>
      <c r="BQ29" s="66">
        <v>0</v>
      </c>
      <c r="BR29" s="66">
        <v>6175.94</v>
      </c>
      <c r="BS29" s="66">
        <v>6794</v>
      </c>
      <c r="BT29" s="66">
        <v>4747.82</v>
      </c>
      <c r="BU29" s="66">
        <v>-1428.12</v>
      </c>
      <c r="BV29" s="66">
        <v>0</v>
      </c>
      <c r="BW29" s="66">
        <v>4370.32</v>
      </c>
      <c r="BX29" s="66">
        <v>0</v>
      </c>
      <c r="BY29" s="66">
        <v>0</v>
      </c>
      <c r="BZ29" s="66">
        <v>31189.01</v>
      </c>
      <c r="CA29" s="66">
        <v>32748.46</v>
      </c>
      <c r="CB29" s="66">
        <v>24595.27</v>
      </c>
      <c r="CC29" s="66">
        <v>-6593.74</v>
      </c>
      <c r="CD29" s="66">
        <v>0</v>
      </c>
      <c r="CE29" s="66">
        <v>20678.27</v>
      </c>
      <c r="CF29" s="66">
        <v>1033.9135</v>
      </c>
      <c r="CG29" s="66">
        <v>-131.8748</v>
      </c>
      <c r="CH29" s="66">
        <v>6698.5159</v>
      </c>
      <c r="CI29" s="66">
        <v>-155.2748</v>
      </c>
    </row>
    <row r="30" spans="1:87">
      <c r="A30" s="14">
        <v>26</v>
      </c>
      <c r="B30" s="14">
        <v>712</v>
      </c>
      <c r="C30" s="14" t="s">
        <v>154</v>
      </c>
      <c r="D30" s="14" t="s">
        <v>119</v>
      </c>
      <c r="E30" s="14" t="s">
        <v>155</v>
      </c>
      <c r="F30" s="15">
        <v>27</v>
      </c>
      <c r="G30" s="15">
        <v>35</v>
      </c>
      <c r="H30" s="15">
        <v>16</v>
      </c>
      <c r="I30" s="15">
        <v>-11</v>
      </c>
      <c r="J30" s="15" t="s">
        <v>121</v>
      </c>
      <c r="K30" s="15">
        <v>17</v>
      </c>
      <c r="L30" s="15">
        <v>17</v>
      </c>
      <c r="M30" s="15">
        <v>-8.8</v>
      </c>
      <c r="N30" s="15">
        <v>109</v>
      </c>
      <c r="O30" s="21">
        <v>116</v>
      </c>
      <c r="P30" s="21">
        <v>113</v>
      </c>
      <c r="Q30" s="21">
        <v>4</v>
      </c>
      <c r="R30" s="21" t="s">
        <v>20</v>
      </c>
      <c r="S30" s="21">
        <v>105</v>
      </c>
      <c r="T30" s="21">
        <v>105</v>
      </c>
      <c r="U30" s="21"/>
      <c r="V30" s="21">
        <v>79</v>
      </c>
      <c r="W30" s="21">
        <v>90</v>
      </c>
      <c r="X30" s="21">
        <v>64</v>
      </c>
      <c r="Y30" s="21">
        <v>-15</v>
      </c>
      <c r="Z30" s="21" t="s">
        <v>121</v>
      </c>
      <c r="AA30" s="21">
        <v>61</v>
      </c>
      <c r="AB30" s="21">
        <v>48.8</v>
      </c>
      <c r="AC30" s="21">
        <v>-6</v>
      </c>
      <c r="AD30" s="21">
        <v>19</v>
      </c>
      <c r="AE30" s="21">
        <v>23</v>
      </c>
      <c r="AF30" s="21">
        <v>50</v>
      </c>
      <c r="AG30" s="21">
        <v>31</v>
      </c>
      <c r="AH30" s="21" t="s">
        <v>21</v>
      </c>
      <c r="AI30" s="21">
        <v>44</v>
      </c>
      <c r="AJ30" s="21">
        <v>88</v>
      </c>
      <c r="AK30" s="21"/>
      <c r="AL30" s="21">
        <v>1</v>
      </c>
      <c r="AM30" s="21">
        <v>2</v>
      </c>
      <c r="AN30" s="21">
        <v>1</v>
      </c>
      <c r="AO30" s="21">
        <v>0</v>
      </c>
      <c r="AP30" s="21" t="s">
        <v>20</v>
      </c>
      <c r="AQ30" s="21">
        <v>396</v>
      </c>
      <c r="AR30" s="21">
        <v>31.68</v>
      </c>
      <c r="AS30" s="21"/>
      <c r="AT30" s="21">
        <v>5</v>
      </c>
      <c r="AU30" s="21">
        <v>8</v>
      </c>
      <c r="AV30" s="21">
        <v>11</v>
      </c>
      <c r="AW30" s="21">
        <v>6</v>
      </c>
      <c r="AX30" s="21" t="s">
        <v>21</v>
      </c>
      <c r="AY30" s="21">
        <v>3875</v>
      </c>
      <c r="AZ30" s="21">
        <v>387.5</v>
      </c>
      <c r="BA30" s="21"/>
      <c r="BB30" s="15">
        <v>1386</v>
      </c>
      <c r="BC30" s="15">
        <v>1801.8</v>
      </c>
      <c r="BD30" s="15">
        <v>990.01</v>
      </c>
      <c r="BE30" s="15">
        <v>-395.99</v>
      </c>
      <c r="BF30" s="15" t="s">
        <v>121</v>
      </c>
      <c r="BG30" s="15">
        <v>594.01</v>
      </c>
      <c r="BH30" s="15">
        <v>29.7005</v>
      </c>
      <c r="BI30" s="15">
        <v>-15.8396</v>
      </c>
      <c r="BJ30" s="15">
        <v>1027.5</v>
      </c>
      <c r="BK30" s="15">
        <v>1181.6</v>
      </c>
      <c r="BL30" s="15">
        <v>778.65</v>
      </c>
      <c r="BM30" s="15">
        <v>-248.85</v>
      </c>
      <c r="BN30" s="15" t="s">
        <v>121</v>
      </c>
      <c r="BO30" s="15">
        <v>1314.66</v>
      </c>
      <c r="BP30" s="15">
        <v>65.733</v>
      </c>
      <c r="BQ30" s="15">
        <v>-4.977</v>
      </c>
      <c r="BR30" s="15">
        <v>656</v>
      </c>
      <c r="BS30" s="17">
        <v>820</v>
      </c>
      <c r="BT30" s="15">
        <v>1305.2</v>
      </c>
      <c r="BU30" s="15">
        <v>649.2</v>
      </c>
      <c r="BV30" s="15" t="s">
        <v>21</v>
      </c>
      <c r="BW30" s="15">
        <v>1181.04</v>
      </c>
      <c r="BX30" s="15">
        <v>106.2936</v>
      </c>
      <c r="BY30" s="17"/>
      <c r="BZ30" s="22">
        <v>4302</v>
      </c>
      <c r="CA30" s="22">
        <v>5377.5</v>
      </c>
      <c r="CB30" s="15">
        <v>5066</v>
      </c>
      <c r="CC30" s="15">
        <v>764</v>
      </c>
      <c r="CD30" s="52" t="s">
        <v>20</v>
      </c>
      <c r="CE30" s="15">
        <v>4176.41</v>
      </c>
      <c r="CF30" s="15">
        <v>292.3487</v>
      </c>
      <c r="CG30" s="52"/>
      <c r="CH30" s="72">
        <v>1172.0558</v>
      </c>
      <c r="CI30" s="72">
        <v>-35.6166</v>
      </c>
    </row>
    <row r="31" spans="1:87">
      <c r="A31" s="14">
        <v>27</v>
      </c>
      <c r="B31" s="14">
        <v>571</v>
      </c>
      <c r="C31" s="14" t="s">
        <v>156</v>
      </c>
      <c r="D31" s="14" t="s">
        <v>119</v>
      </c>
      <c r="E31" s="14" t="s">
        <v>155</v>
      </c>
      <c r="F31" s="15">
        <v>27</v>
      </c>
      <c r="G31" s="15">
        <v>35</v>
      </c>
      <c r="H31" s="15">
        <v>24</v>
      </c>
      <c r="I31" s="15">
        <v>-3</v>
      </c>
      <c r="J31" s="15" t="s">
        <v>121</v>
      </c>
      <c r="K31" s="15">
        <v>33</v>
      </c>
      <c r="L31" s="15">
        <v>33</v>
      </c>
      <c r="M31" s="15">
        <v>-2.4</v>
      </c>
      <c r="N31" s="15">
        <v>109</v>
      </c>
      <c r="O31" s="21">
        <v>116</v>
      </c>
      <c r="P31" s="21">
        <v>108</v>
      </c>
      <c r="Q31" s="21">
        <v>-1</v>
      </c>
      <c r="R31" s="21" t="s">
        <v>121</v>
      </c>
      <c r="S31" s="21">
        <v>108</v>
      </c>
      <c r="T31" s="21">
        <v>86.4</v>
      </c>
      <c r="U31" s="21">
        <v>-0.6</v>
      </c>
      <c r="V31" s="21">
        <v>181</v>
      </c>
      <c r="W31" s="21">
        <v>198</v>
      </c>
      <c r="X31" s="21">
        <v>111</v>
      </c>
      <c r="Y31" s="21">
        <v>-70</v>
      </c>
      <c r="Z31" s="21" t="s">
        <v>121</v>
      </c>
      <c r="AA31" s="21">
        <v>93</v>
      </c>
      <c r="AB31" s="21">
        <v>74.4</v>
      </c>
      <c r="AC31" s="21">
        <v>-28</v>
      </c>
      <c r="AD31" s="21">
        <v>15</v>
      </c>
      <c r="AE31" s="21">
        <v>19</v>
      </c>
      <c r="AF31" s="21">
        <v>15</v>
      </c>
      <c r="AG31" s="21">
        <v>0</v>
      </c>
      <c r="AH31" s="21" t="s">
        <v>20</v>
      </c>
      <c r="AI31" s="21">
        <v>14</v>
      </c>
      <c r="AJ31" s="21">
        <v>14</v>
      </c>
      <c r="AK31" s="21"/>
      <c r="AL31" s="21">
        <v>2</v>
      </c>
      <c r="AM31" s="21">
        <v>3</v>
      </c>
      <c r="AN31" s="21">
        <v>4</v>
      </c>
      <c r="AO31" s="21">
        <v>2</v>
      </c>
      <c r="AP31" s="21" t="s">
        <v>21</v>
      </c>
      <c r="AQ31" s="21">
        <v>396.01</v>
      </c>
      <c r="AR31" s="21">
        <v>39.601</v>
      </c>
      <c r="AS31" s="21"/>
      <c r="AT31" s="21">
        <v>9</v>
      </c>
      <c r="AU31" s="21">
        <v>14</v>
      </c>
      <c r="AV31" s="21">
        <v>20</v>
      </c>
      <c r="AW31" s="21">
        <v>11</v>
      </c>
      <c r="AX31" s="21" t="s">
        <v>21</v>
      </c>
      <c r="AY31" s="21">
        <v>5723.01</v>
      </c>
      <c r="AZ31" s="21">
        <v>572.301</v>
      </c>
      <c r="BA31" s="21"/>
      <c r="BB31" s="15">
        <v>982</v>
      </c>
      <c r="BC31" s="15">
        <v>1374.8</v>
      </c>
      <c r="BD31" s="15">
        <v>0</v>
      </c>
      <c r="BE31" s="15">
        <v>-982</v>
      </c>
      <c r="BF31" s="15" t="s">
        <v>121</v>
      </c>
      <c r="BG31" s="15">
        <v>0</v>
      </c>
      <c r="BH31" s="15">
        <v>0</v>
      </c>
      <c r="BI31" s="15">
        <v>-39.28</v>
      </c>
      <c r="BJ31" s="15">
        <v>258.01</v>
      </c>
      <c r="BK31" s="15">
        <v>387</v>
      </c>
      <c r="BL31" s="15">
        <v>0</v>
      </c>
      <c r="BM31" s="15">
        <v>-258.01</v>
      </c>
      <c r="BN31" s="15" t="s">
        <v>121</v>
      </c>
      <c r="BO31" s="15">
        <v>0</v>
      </c>
      <c r="BP31" s="15">
        <v>0</v>
      </c>
      <c r="BQ31" s="15">
        <v>-5.1602</v>
      </c>
      <c r="BR31" s="15">
        <v>1630</v>
      </c>
      <c r="BS31" s="15">
        <v>1793</v>
      </c>
      <c r="BT31" s="15">
        <v>1316.51</v>
      </c>
      <c r="BU31" s="15">
        <v>-313.49</v>
      </c>
      <c r="BV31" s="15" t="s">
        <v>121</v>
      </c>
      <c r="BW31" s="15">
        <v>1249.51</v>
      </c>
      <c r="BX31" s="15">
        <v>62.4755</v>
      </c>
      <c r="BY31" s="15">
        <v>-6.2698</v>
      </c>
      <c r="BZ31" s="22">
        <v>3569</v>
      </c>
      <c r="CA31" s="22">
        <v>4461.25</v>
      </c>
      <c r="CB31" s="15">
        <v>1176</v>
      </c>
      <c r="CC31" s="15">
        <v>-2393</v>
      </c>
      <c r="CD31" s="52" t="s">
        <v>121</v>
      </c>
      <c r="CE31" s="15">
        <v>1176</v>
      </c>
      <c r="CF31" s="52">
        <v>58.8</v>
      </c>
      <c r="CG31" s="52">
        <v>-47.86</v>
      </c>
      <c r="CH31" s="72">
        <v>940.9775</v>
      </c>
      <c r="CI31" s="72">
        <v>-129.57</v>
      </c>
    </row>
    <row r="32" spans="1:87">
      <c r="A32" s="14">
        <v>28</v>
      </c>
      <c r="B32" s="14">
        <v>750</v>
      </c>
      <c r="C32" s="14" t="s">
        <v>157</v>
      </c>
      <c r="D32" s="14" t="s">
        <v>119</v>
      </c>
      <c r="E32" s="14" t="s">
        <v>155</v>
      </c>
      <c r="F32" s="15">
        <v>27</v>
      </c>
      <c r="G32" s="15">
        <v>35</v>
      </c>
      <c r="H32" s="15">
        <v>15</v>
      </c>
      <c r="I32" s="15">
        <v>-12</v>
      </c>
      <c r="J32" s="15" t="s">
        <v>121</v>
      </c>
      <c r="K32" s="15">
        <v>15</v>
      </c>
      <c r="L32" s="15">
        <v>15</v>
      </c>
      <c r="M32" s="15">
        <v>-9.6</v>
      </c>
      <c r="N32" s="15">
        <v>78</v>
      </c>
      <c r="O32" s="21">
        <v>85</v>
      </c>
      <c r="P32" s="21">
        <v>168</v>
      </c>
      <c r="Q32" s="21">
        <v>90</v>
      </c>
      <c r="R32" s="21" t="s">
        <v>21</v>
      </c>
      <c r="S32" s="21">
        <v>166</v>
      </c>
      <c r="T32" s="21">
        <v>332</v>
      </c>
      <c r="U32" s="21"/>
      <c r="V32" s="21">
        <v>84</v>
      </c>
      <c r="W32" s="21">
        <v>96</v>
      </c>
      <c r="X32" s="21">
        <v>106</v>
      </c>
      <c r="Y32" s="21">
        <v>22</v>
      </c>
      <c r="Z32" s="21" t="s">
        <v>21</v>
      </c>
      <c r="AA32" s="21">
        <v>93</v>
      </c>
      <c r="AB32" s="21">
        <v>139.5</v>
      </c>
      <c r="AC32" s="21"/>
      <c r="AD32" s="21">
        <v>16</v>
      </c>
      <c r="AE32" s="21">
        <v>20</v>
      </c>
      <c r="AF32" s="21">
        <v>23</v>
      </c>
      <c r="AG32" s="21">
        <v>7</v>
      </c>
      <c r="AH32" s="21" t="s">
        <v>21</v>
      </c>
      <c r="AI32" s="21">
        <v>17</v>
      </c>
      <c r="AJ32" s="21">
        <v>34</v>
      </c>
      <c r="AK32" s="21"/>
      <c r="AL32" s="21">
        <v>5</v>
      </c>
      <c r="AM32" s="21">
        <v>7</v>
      </c>
      <c r="AN32" s="21">
        <v>1</v>
      </c>
      <c r="AO32" s="21">
        <v>-4</v>
      </c>
      <c r="AP32" s="21" t="s">
        <v>121</v>
      </c>
      <c r="AQ32" s="21">
        <v>396</v>
      </c>
      <c r="AR32" s="21">
        <v>19.8</v>
      </c>
      <c r="AS32" s="21">
        <v>-12</v>
      </c>
      <c r="AT32" s="21">
        <v>24</v>
      </c>
      <c r="AU32" s="21">
        <v>31</v>
      </c>
      <c r="AV32" s="21">
        <v>27</v>
      </c>
      <c r="AW32" s="21">
        <v>3</v>
      </c>
      <c r="AX32" s="21" t="s">
        <v>20</v>
      </c>
      <c r="AY32" s="21">
        <v>6437.83</v>
      </c>
      <c r="AZ32" s="21">
        <v>515.0264</v>
      </c>
      <c r="BA32" s="21"/>
      <c r="BB32" s="15">
        <v>630.3</v>
      </c>
      <c r="BC32" s="15">
        <v>882.42</v>
      </c>
      <c r="BD32" s="15">
        <v>975.47</v>
      </c>
      <c r="BE32" s="15">
        <v>93.0500000000001</v>
      </c>
      <c r="BF32" s="15" t="s">
        <v>21</v>
      </c>
      <c r="BG32" s="15">
        <v>183.47</v>
      </c>
      <c r="BH32" s="15">
        <v>14.6776</v>
      </c>
      <c r="BI32" s="15"/>
      <c r="BJ32" s="15">
        <v>709.01</v>
      </c>
      <c r="BK32" s="15">
        <v>850.8</v>
      </c>
      <c r="BL32" s="15">
        <v>1317.52</v>
      </c>
      <c r="BM32" s="15">
        <v>608.51</v>
      </c>
      <c r="BN32" s="15" t="s">
        <v>21</v>
      </c>
      <c r="BO32" s="15">
        <v>1317.52</v>
      </c>
      <c r="BP32" s="15">
        <v>118.5768</v>
      </c>
      <c r="BQ32" s="15"/>
      <c r="BR32" s="15">
        <v>549.5</v>
      </c>
      <c r="BS32" s="17">
        <v>687</v>
      </c>
      <c r="BT32" s="15">
        <v>1147.52</v>
      </c>
      <c r="BU32" s="15">
        <v>460.52</v>
      </c>
      <c r="BV32" s="15" t="s">
        <v>21</v>
      </c>
      <c r="BW32" s="15">
        <v>1254.02</v>
      </c>
      <c r="BX32" s="17"/>
      <c r="BY32" s="17"/>
      <c r="BZ32" s="22">
        <v>2497</v>
      </c>
      <c r="CA32" s="22">
        <v>3121.25</v>
      </c>
      <c r="CB32" s="15">
        <v>1140</v>
      </c>
      <c r="CC32" s="15">
        <v>-1357</v>
      </c>
      <c r="CD32" s="52" t="s">
        <v>121</v>
      </c>
      <c r="CE32" s="15">
        <v>665</v>
      </c>
      <c r="CF32" s="52">
        <v>33.25</v>
      </c>
      <c r="CG32" s="52">
        <v>-27.14</v>
      </c>
      <c r="CH32" s="72">
        <v>1221.8308</v>
      </c>
      <c r="CI32" s="72">
        <v>-48.74</v>
      </c>
    </row>
    <row r="33" spans="1:87">
      <c r="A33" s="14">
        <v>29</v>
      </c>
      <c r="B33" s="14">
        <v>707</v>
      </c>
      <c r="C33" s="14" t="s">
        <v>158</v>
      </c>
      <c r="D33" s="14" t="s">
        <v>123</v>
      </c>
      <c r="E33" s="14" t="s">
        <v>155</v>
      </c>
      <c r="F33" s="15">
        <v>27</v>
      </c>
      <c r="G33" s="15">
        <v>34</v>
      </c>
      <c r="H33" s="15">
        <v>10</v>
      </c>
      <c r="I33" s="15">
        <v>-17</v>
      </c>
      <c r="J33" s="15" t="s">
        <v>121</v>
      </c>
      <c r="K33" s="15">
        <v>15</v>
      </c>
      <c r="L33" s="15">
        <v>15</v>
      </c>
      <c r="M33" s="15">
        <v>-13.6</v>
      </c>
      <c r="N33" s="15">
        <v>55</v>
      </c>
      <c r="O33" s="21">
        <v>63</v>
      </c>
      <c r="P33" s="21">
        <v>47</v>
      </c>
      <c r="Q33" s="21">
        <v>-8</v>
      </c>
      <c r="R33" s="21" t="s">
        <v>121</v>
      </c>
      <c r="S33" s="21">
        <v>47</v>
      </c>
      <c r="T33" s="21">
        <v>37.6</v>
      </c>
      <c r="U33" s="21">
        <v>-4.8</v>
      </c>
      <c r="V33" s="21">
        <v>90</v>
      </c>
      <c r="W33" s="21">
        <v>103</v>
      </c>
      <c r="X33" s="21">
        <v>53</v>
      </c>
      <c r="Y33" s="21">
        <v>-37</v>
      </c>
      <c r="Z33" s="21" t="s">
        <v>121</v>
      </c>
      <c r="AA33" s="21">
        <v>54</v>
      </c>
      <c r="AB33" s="21">
        <v>43.2</v>
      </c>
      <c r="AC33" s="21">
        <v>-14.8</v>
      </c>
      <c r="AD33" s="21">
        <v>4</v>
      </c>
      <c r="AE33" s="21">
        <v>5</v>
      </c>
      <c r="AF33" s="21">
        <v>2</v>
      </c>
      <c r="AG33" s="21">
        <v>-2</v>
      </c>
      <c r="AH33" s="21" t="s">
        <v>121</v>
      </c>
      <c r="AI33" s="21">
        <v>2</v>
      </c>
      <c r="AJ33" s="21">
        <v>1.6</v>
      </c>
      <c r="AK33" s="21">
        <v>-0.8</v>
      </c>
      <c r="AL33" s="21">
        <v>1</v>
      </c>
      <c r="AM33" s="21">
        <v>2</v>
      </c>
      <c r="AN33" s="21">
        <v>0</v>
      </c>
      <c r="AO33" s="21">
        <v>-1</v>
      </c>
      <c r="AP33" s="21" t="s">
        <v>121</v>
      </c>
      <c r="AQ33" s="21">
        <v>0</v>
      </c>
      <c r="AR33" s="21">
        <v>0</v>
      </c>
      <c r="AS33" s="21">
        <v>-3</v>
      </c>
      <c r="AT33" s="21">
        <v>8</v>
      </c>
      <c r="AU33" s="21">
        <v>12</v>
      </c>
      <c r="AV33" s="21">
        <v>16</v>
      </c>
      <c r="AW33" s="21">
        <v>8</v>
      </c>
      <c r="AX33" s="21" t="s">
        <v>21</v>
      </c>
      <c r="AY33" s="21">
        <v>4268</v>
      </c>
      <c r="AZ33" s="21">
        <v>426.8</v>
      </c>
      <c r="BA33" s="21"/>
      <c r="BB33" s="15">
        <v>168.3</v>
      </c>
      <c r="BC33" s="15">
        <v>252.45</v>
      </c>
      <c r="BD33" s="15">
        <v>1356.31</v>
      </c>
      <c r="BE33" s="15">
        <v>1103.86</v>
      </c>
      <c r="BF33" s="15" t="s">
        <v>21</v>
      </c>
      <c r="BG33" s="15">
        <v>960.31</v>
      </c>
      <c r="BH33" s="15">
        <v>76.8248</v>
      </c>
      <c r="BI33" s="15"/>
      <c r="BJ33" s="15">
        <v>84.5</v>
      </c>
      <c r="BK33" s="15">
        <v>169</v>
      </c>
      <c r="BL33" s="15">
        <v>175</v>
      </c>
      <c r="BM33" s="15">
        <v>90.5</v>
      </c>
      <c r="BN33" s="15" t="s">
        <v>21</v>
      </c>
      <c r="BO33" s="15">
        <v>175</v>
      </c>
      <c r="BP33" s="15">
        <v>15.75</v>
      </c>
      <c r="BQ33" s="15"/>
      <c r="BR33" s="15">
        <v>791.1</v>
      </c>
      <c r="BS33" s="17">
        <v>989</v>
      </c>
      <c r="BT33" s="15">
        <v>672.5</v>
      </c>
      <c r="BU33" s="15">
        <v>-118.6</v>
      </c>
      <c r="BV33" s="15" t="s">
        <v>121</v>
      </c>
      <c r="BW33" s="15">
        <v>461</v>
      </c>
      <c r="BX33" s="17"/>
      <c r="BY33" s="17"/>
      <c r="BZ33" s="22">
        <v>2096</v>
      </c>
      <c r="CA33" s="22">
        <v>2620</v>
      </c>
      <c r="CB33" s="15">
        <v>3605.03</v>
      </c>
      <c r="CC33" s="15">
        <v>1509.03</v>
      </c>
      <c r="CD33" s="52" t="s">
        <v>21</v>
      </c>
      <c r="CE33" s="15">
        <v>1850.03</v>
      </c>
      <c r="CF33" s="52">
        <v>166.5027</v>
      </c>
      <c r="CG33" s="52"/>
      <c r="CH33" s="72">
        <v>783.2775</v>
      </c>
      <c r="CI33" s="72">
        <v>-37</v>
      </c>
    </row>
    <row r="34" spans="1:87">
      <c r="A34" s="14">
        <v>30</v>
      </c>
      <c r="B34" s="14">
        <v>387</v>
      </c>
      <c r="C34" s="14" t="s">
        <v>159</v>
      </c>
      <c r="D34" s="14" t="s">
        <v>119</v>
      </c>
      <c r="E34" s="14" t="s">
        <v>155</v>
      </c>
      <c r="F34" s="15">
        <v>27</v>
      </c>
      <c r="G34" s="15">
        <v>35</v>
      </c>
      <c r="H34" s="15">
        <v>17</v>
      </c>
      <c r="I34" s="15">
        <v>-10</v>
      </c>
      <c r="J34" s="15" t="s">
        <v>121</v>
      </c>
      <c r="K34" s="15">
        <v>11</v>
      </c>
      <c r="L34" s="15">
        <v>11</v>
      </c>
      <c r="M34" s="15">
        <v>-8</v>
      </c>
      <c r="N34" s="15">
        <v>77</v>
      </c>
      <c r="O34" s="21">
        <v>84</v>
      </c>
      <c r="P34" s="21">
        <v>74</v>
      </c>
      <c r="Q34" s="21">
        <v>-3</v>
      </c>
      <c r="R34" s="21" t="s">
        <v>121</v>
      </c>
      <c r="S34" s="21">
        <v>72</v>
      </c>
      <c r="T34" s="21">
        <v>57.6</v>
      </c>
      <c r="U34" s="21">
        <v>-1.8</v>
      </c>
      <c r="V34" s="21">
        <v>95</v>
      </c>
      <c r="W34" s="21">
        <v>109</v>
      </c>
      <c r="X34" s="21">
        <v>76</v>
      </c>
      <c r="Y34" s="21">
        <v>-19</v>
      </c>
      <c r="Z34" s="21" t="s">
        <v>121</v>
      </c>
      <c r="AA34" s="21">
        <v>56</v>
      </c>
      <c r="AB34" s="21">
        <v>44.8</v>
      </c>
      <c r="AC34" s="21">
        <v>-7.6</v>
      </c>
      <c r="AD34" s="21">
        <v>8</v>
      </c>
      <c r="AE34" s="21">
        <v>10</v>
      </c>
      <c r="AF34" s="21">
        <v>12</v>
      </c>
      <c r="AG34" s="21">
        <v>4</v>
      </c>
      <c r="AH34" s="21" t="s">
        <v>21</v>
      </c>
      <c r="AI34" s="21">
        <v>10</v>
      </c>
      <c r="AJ34" s="21">
        <v>20</v>
      </c>
      <c r="AK34" s="21"/>
      <c r="AL34" s="21">
        <v>2</v>
      </c>
      <c r="AM34" s="21">
        <v>3</v>
      </c>
      <c r="AN34" s="21">
        <v>2</v>
      </c>
      <c r="AO34" s="21">
        <v>0</v>
      </c>
      <c r="AP34" s="21" t="s">
        <v>20</v>
      </c>
      <c r="AQ34" s="21">
        <v>396</v>
      </c>
      <c r="AR34" s="21">
        <v>31.68</v>
      </c>
      <c r="AS34" s="21"/>
      <c r="AT34" s="21">
        <v>7</v>
      </c>
      <c r="AU34" s="21">
        <v>11</v>
      </c>
      <c r="AV34" s="21">
        <v>8</v>
      </c>
      <c r="AW34" s="21">
        <v>1</v>
      </c>
      <c r="AX34" s="21" t="s">
        <v>20</v>
      </c>
      <c r="AY34" s="21">
        <v>1948.9</v>
      </c>
      <c r="AZ34" s="21">
        <v>155.912</v>
      </c>
      <c r="BA34" s="21"/>
      <c r="BB34" s="15">
        <v>1299.2</v>
      </c>
      <c r="BC34" s="15">
        <v>1688.96</v>
      </c>
      <c r="BD34" s="15">
        <v>990</v>
      </c>
      <c r="BE34" s="15">
        <v>-309.2</v>
      </c>
      <c r="BF34" s="15" t="s">
        <v>121</v>
      </c>
      <c r="BG34" s="15">
        <v>594</v>
      </c>
      <c r="BH34" s="15">
        <v>29.7</v>
      </c>
      <c r="BI34" s="15">
        <v>-12.368</v>
      </c>
      <c r="BJ34" s="15">
        <v>2500.36</v>
      </c>
      <c r="BK34" s="15">
        <v>2625.4</v>
      </c>
      <c r="BL34" s="15">
        <v>904.84</v>
      </c>
      <c r="BM34" s="15">
        <v>-1595.52</v>
      </c>
      <c r="BN34" s="15" t="s">
        <v>121</v>
      </c>
      <c r="BO34" s="15">
        <v>1247.34</v>
      </c>
      <c r="BP34" s="15">
        <v>62.367</v>
      </c>
      <c r="BQ34" s="15">
        <v>-31.9104</v>
      </c>
      <c r="BR34" s="15">
        <v>475.89</v>
      </c>
      <c r="BS34" s="15">
        <v>666</v>
      </c>
      <c r="BT34" s="15">
        <v>633.4</v>
      </c>
      <c r="BU34" s="15">
        <v>157.51</v>
      </c>
      <c r="BV34" s="49" t="s">
        <v>20</v>
      </c>
      <c r="BW34" s="15">
        <v>563.4</v>
      </c>
      <c r="BX34" s="49">
        <v>39.438</v>
      </c>
      <c r="BY34" s="15"/>
      <c r="BZ34" s="22">
        <v>2377.01</v>
      </c>
      <c r="CA34" s="22">
        <v>2971.26</v>
      </c>
      <c r="CB34" s="15">
        <v>692.75</v>
      </c>
      <c r="CC34" s="15">
        <v>-1684.26</v>
      </c>
      <c r="CD34" s="52" t="s">
        <v>121</v>
      </c>
      <c r="CE34" s="15">
        <v>903.75</v>
      </c>
      <c r="CF34" s="52">
        <v>45.1875</v>
      </c>
      <c r="CG34" s="52">
        <v>-33.6852</v>
      </c>
      <c r="CH34" s="72">
        <v>497.6845</v>
      </c>
      <c r="CI34" s="72">
        <v>-95.3636</v>
      </c>
    </row>
    <row r="35" spans="1:87">
      <c r="A35" s="14">
        <v>31</v>
      </c>
      <c r="B35" s="14">
        <v>546</v>
      </c>
      <c r="C35" s="14" t="s">
        <v>160</v>
      </c>
      <c r="D35" s="14" t="s">
        <v>123</v>
      </c>
      <c r="E35" s="14" t="s">
        <v>155</v>
      </c>
      <c r="F35" s="15">
        <v>27</v>
      </c>
      <c r="G35" s="15">
        <v>34</v>
      </c>
      <c r="H35" s="15">
        <v>17</v>
      </c>
      <c r="I35" s="15">
        <v>-10</v>
      </c>
      <c r="J35" s="15" t="s">
        <v>121</v>
      </c>
      <c r="K35" s="15">
        <v>9</v>
      </c>
      <c r="L35" s="15">
        <v>9</v>
      </c>
      <c r="M35" s="15">
        <v>-8</v>
      </c>
      <c r="N35" s="15">
        <v>80</v>
      </c>
      <c r="O35" s="21">
        <v>87</v>
      </c>
      <c r="P35" s="21">
        <v>101</v>
      </c>
      <c r="Q35" s="21">
        <v>21</v>
      </c>
      <c r="R35" s="21" t="s">
        <v>21</v>
      </c>
      <c r="S35" s="21">
        <v>108</v>
      </c>
      <c r="T35" s="21">
        <v>216</v>
      </c>
      <c r="U35" s="21"/>
      <c r="V35" s="21">
        <v>144</v>
      </c>
      <c r="W35" s="21">
        <v>148</v>
      </c>
      <c r="X35" s="21">
        <v>118</v>
      </c>
      <c r="Y35" s="21">
        <v>-26</v>
      </c>
      <c r="Z35" s="21" t="s">
        <v>121</v>
      </c>
      <c r="AA35" s="21">
        <v>93</v>
      </c>
      <c r="AB35" s="21">
        <v>74.4</v>
      </c>
      <c r="AC35" s="21">
        <v>-10.4</v>
      </c>
      <c r="AD35" s="21">
        <v>2</v>
      </c>
      <c r="AE35" s="21">
        <v>3</v>
      </c>
      <c r="AF35" s="21">
        <v>6</v>
      </c>
      <c r="AG35" s="21">
        <v>4</v>
      </c>
      <c r="AH35" s="21" t="s">
        <v>21</v>
      </c>
      <c r="AI35" s="21">
        <v>5</v>
      </c>
      <c r="AJ35" s="21">
        <v>10</v>
      </c>
      <c r="AK35" s="21"/>
      <c r="AL35" s="21">
        <v>3</v>
      </c>
      <c r="AM35" s="21">
        <v>4</v>
      </c>
      <c r="AN35" s="21">
        <v>3</v>
      </c>
      <c r="AO35" s="21">
        <v>0</v>
      </c>
      <c r="AP35" s="21" t="s">
        <v>20</v>
      </c>
      <c r="AQ35" s="21">
        <v>396</v>
      </c>
      <c r="AR35" s="21">
        <v>31.68</v>
      </c>
      <c r="AS35" s="21"/>
      <c r="AT35" s="21">
        <v>8</v>
      </c>
      <c r="AU35" s="21">
        <v>12</v>
      </c>
      <c r="AV35" s="21">
        <v>7</v>
      </c>
      <c r="AW35" s="21">
        <v>-1</v>
      </c>
      <c r="AX35" s="21" t="s">
        <v>121</v>
      </c>
      <c r="AY35" s="21">
        <v>3705.4</v>
      </c>
      <c r="AZ35" s="21">
        <v>185.27</v>
      </c>
      <c r="BA35" s="21">
        <v>-8</v>
      </c>
      <c r="BB35" s="15">
        <v>1188</v>
      </c>
      <c r="BC35" s="15">
        <v>1544.4</v>
      </c>
      <c r="BD35" s="15">
        <v>594</v>
      </c>
      <c r="BE35" s="15">
        <v>-594</v>
      </c>
      <c r="BF35" s="15" t="s">
        <v>121</v>
      </c>
      <c r="BG35" s="15">
        <v>594</v>
      </c>
      <c r="BH35" s="15">
        <v>29.7</v>
      </c>
      <c r="BI35" s="15">
        <v>-23.76</v>
      </c>
      <c r="BJ35" s="15">
        <v>168</v>
      </c>
      <c r="BK35" s="15">
        <v>252</v>
      </c>
      <c r="BL35" s="15">
        <v>0</v>
      </c>
      <c r="BM35" s="15">
        <v>-168</v>
      </c>
      <c r="BN35" s="15" t="s">
        <v>121</v>
      </c>
      <c r="BO35" s="15">
        <v>0</v>
      </c>
      <c r="BP35" s="15">
        <v>0</v>
      </c>
      <c r="BQ35" s="15">
        <v>-3.36</v>
      </c>
      <c r="BR35" s="15">
        <v>1760.04</v>
      </c>
      <c r="BS35" s="15">
        <v>1936</v>
      </c>
      <c r="BT35" s="15">
        <v>1688.04</v>
      </c>
      <c r="BU35" s="15">
        <v>-72</v>
      </c>
      <c r="BV35" s="15" t="s">
        <v>121</v>
      </c>
      <c r="BW35" s="15">
        <v>1654.54</v>
      </c>
      <c r="BX35" s="15">
        <v>82.727</v>
      </c>
      <c r="BY35" s="15">
        <v>-1.44</v>
      </c>
      <c r="BZ35" s="22">
        <v>2108</v>
      </c>
      <c r="CA35" s="22">
        <v>2635</v>
      </c>
      <c r="CB35" s="15">
        <v>1755.03</v>
      </c>
      <c r="CC35" s="15">
        <v>-352.97</v>
      </c>
      <c r="CD35" s="52" t="s">
        <v>121</v>
      </c>
      <c r="CE35" s="15">
        <v>1755.03</v>
      </c>
      <c r="CF35" s="52">
        <v>87.7515</v>
      </c>
      <c r="CG35" s="52">
        <v>-7.0594</v>
      </c>
      <c r="CH35" s="72">
        <v>726.5285</v>
      </c>
      <c r="CI35" s="72">
        <v>-62.0194</v>
      </c>
    </row>
    <row r="36" spans="1:87">
      <c r="A36" s="14">
        <v>32</v>
      </c>
      <c r="B36" s="14">
        <v>724</v>
      </c>
      <c r="C36" s="14" t="s">
        <v>161</v>
      </c>
      <c r="D36" s="14" t="s">
        <v>123</v>
      </c>
      <c r="E36" s="14" t="s">
        <v>155</v>
      </c>
      <c r="F36" s="15">
        <v>20</v>
      </c>
      <c r="G36" s="15">
        <v>27</v>
      </c>
      <c r="H36" s="15">
        <v>14</v>
      </c>
      <c r="I36" s="15">
        <v>-6</v>
      </c>
      <c r="J36" s="15" t="s">
        <v>121</v>
      </c>
      <c r="K36" s="15">
        <v>20</v>
      </c>
      <c r="L36" s="15">
        <v>20</v>
      </c>
      <c r="M36" s="15">
        <v>-4.8</v>
      </c>
      <c r="N36" s="15">
        <v>78</v>
      </c>
      <c r="O36" s="21">
        <v>85</v>
      </c>
      <c r="P36" s="21">
        <v>78</v>
      </c>
      <c r="Q36" s="21">
        <v>0</v>
      </c>
      <c r="R36" s="21" t="s">
        <v>20</v>
      </c>
      <c r="S36" s="21">
        <v>76</v>
      </c>
      <c r="T36" s="21">
        <v>76</v>
      </c>
      <c r="U36" s="21"/>
      <c r="V36" s="21">
        <v>50</v>
      </c>
      <c r="W36" s="21">
        <v>57</v>
      </c>
      <c r="X36" s="21">
        <v>50</v>
      </c>
      <c r="Y36" s="21">
        <v>0</v>
      </c>
      <c r="Z36" s="21" t="s">
        <v>20</v>
      </c>
      <c r="AA36" s="21">
        <v>47</v>
      </c>
      <c r="AB36" s="21">
        <v>47</v>
      </c>
      <c r="AC36" s="21"/>
      <c r="AD36" s="21">
        <v>2</v>
      </c>
      <c r="AE36" s="21">
        <v>3</v>
      </c>
      <c r="AF36" s="21">
        <v>3</v>
      </c>
      <c r="AG36" s="21">
        <v>1</v>
      </c>
      <c r="AH36" s="21" t="s">
        <v>21</v>
      </c>
      <c r="AI36" s="21">
        <v>1</v>
      </c>
      <c r="AJ36" s="21">
        <v>2</v>
      </c>
      <c r="AK36" s="21"/>
      <c r="AL36" s="21">
        <v>1</v>
      </c>
      <c r="AM36" s="21">
        <v>2</v>
      </c>
      <c r="AN36" s="21">
        <v>1</v>
      </c>
      <c r="AO36" s="21">
        <v>0</v>
      </c>
      <c r="AP36" s="21" t="s">
        <v>20</v>
      </c>
      <c r="AQ36" s="21">
        <v>198</v>
      </c>
      <c r="AR36" s="21">
        <v>15.84</v>
      </c>
      <c r="AS36" s="21"/>
      <c r="AT36" s="21">
        <v>8</v>
      </c>
      <c r="AU36" s="21">
        <v>12</v>
      </c>
      <c r="AV36" s="21">
        <v>7</v>
      </c>
      <c r="AW36" s="21">
        <v>-1</v>
      </c>
      <c r="AX36" s="21" t="s">
        <v>121</v>
      </c>
      <c r="AY36" s="21">
        <v>2696.6</v>
      </c>
      <c r="AZ36" s="21">
        <v>134.83</v>
      </c>
      <c r="BA36" s="21">
        <v>-8</v>
      </c>
      <c r="BB36" s="15">
        <v>366.3</v>
      </c>
      <c r="BC36" s="15">
        <v>549.45</v>
      </c>
      <c r="BD36" s="15">
        <v>0</v>
      </c>
      <c r="BE36" s="15">
        <v>-366.3</v>
      </c>
      <c r="BF36" s="15" t="s">
        <v>121</v>
      </c>
      <c r="BG36" s="15">
        <v>0</v>
      </c>
      <c r="BH36" s="15">
        <v>0</v>
      </c>
      <c r="BI36" s="15">
        <v>-14.652</v>
      </c>
      <c r="BJ36" s="15">
        <v>84.5</v>
      </c>
      <c r="BK36" s="15">
        <v>169</v>
      </c>
      <c r="BL36" s="15">
        <v>0</v>
      </c>
      <c r="BM36" s="15">
        <v>-84.5</v>
      </c>
      <c r="BN36" s="15" t="s">
        <v>121</v>
      </c>
      <c r="BO36" s="15">
        <v>0</v>
      </c>
      <c r="BP36" s="15">
        <v>0</v>
      </c>
      <c r="BQ36" s="15">
        <v>-1.69</v>
      </c>
      <c r="BR36" s="15">
        <v>910.58</v>
      </c>
      <c r="BS36" s="17">
        <v>1138</v>
      </c>
      <c r="BT36" s="15">
        <v>938.76</v>
      </c>
      <c r="BU36" s="15">
        <v>28.1799999999999</v>
      </c>
      <c r="BV36" s="49" t="s">
        <v>20</v>
      </c>
      <c r="BW36" s="15">
        <v>938.76</v>
      </c>
      <c r="BX36" s="49">
        <v>65.7132</v>
      </c>
      <c r="BY36" s="17"/>
      <c r="BZ36" s="22">
        <v>1565</v>
      </c>
      <c r="CA36" s="22">
        <v>1956.25</v>
      </c>
      <c r="CB36" s="15">
        <v>294</v>
      </c>
      <c r="CC36" s="15">
        <v>-1271</v>
      </c>
      <c r="CD36" s="52" t="s">
        <v>121</v>
      </c>
      <c r="CE36" s="15">
        <v>683</v>
      </c>
      <c r="CF36" s="52">
        <v>34.15</v>
      </c>
      <c r="CG36" s="52">
        <v>-25.42</v>
      </c>
      <c r="CH36" s="72">
        <v>395.5332</v>
      </c>
      <c r="CI36" s="72">
        <v>-54.562</v>
      </c>
    </row>
    <row r="37" spans="1:87">
      <c r="A37" s="14">
        <v>33</v>
      </c>
      <c r="B37" s="14">
        <v>598</v>
      </c>
      <c r="C37" s="14" t="s">
        <v>162</v>
      </c>
      <c r="D37" s="14" t="s">
        <v>132</v>
      </c>
      <c r="E37" s="14" t="s">
        <v>155</v>
      </c>
      <c r="F37" s="15">
        <v>17</v>
      </c>
      <c r="G37" s="15">
        <v>23</v>
      </c>
      <c r="H37" s="15">
        <v>10</v>
      </c>
      <c r="I37" s="15">
        <v>-7</v>
      </c>
      <c r="J37" s="15" t="s">
        <v>121</v>
      </c>
      <c r="K37" s="15">
        <v>9</v>
      </c>
      <c r="L37" s="15">
        <v>9</v>
      </c>
      <c r="M37" s="15">
        <v>-5.6</v>
      </c>
      <c r="N37" s="15">
        <v>78</v>
      </c>
      <c r="O37" s="21">
        <v>85</v>
      </c>
      <c r="P37" s="21">
        <v>81</v>
      </c>
      <c r="Q37" s="21">
        <v>3</v>
      </c>
      <c r="R37" s="21" t="s">
        <v>20</v>
      </c>
      <c r="S37" s="21">
        <v>77</v>
      </c>
      <c r="T37" s="21">
        <v>77</v>
      </c>
      <c r="U37" s="21"/>
      <c r="V37" s="21">
        <v>74</v>
      </c>
      <c r="W37" s="21">
        <v>84</v>
      </c>
      <c r="X37" s="21">
        <v>77</v>
      </c>
      <c r="Y37" s="21">
        <v>3</v>
      </c>
      <c r="Z37" s="21" t="s">
        <v>20</v>
      </c>
      <c r="AA37" s="21">
        <v>57</v>
      </c>
      <c r="AB37" s="21">
        <v>57</v>
      </c>
      <c r="AC37" s="21"/>
      <c r="AD37" s="21">
        <v>3</v>
      </c>
      <c r="AE37" s="21">
        <v>4</v>
      </c>
      <c r="AF37" s="21">
        <v>8</v>
      </c>
      <c r="AG37" s="21">
        <v>5</v>
      </c>
      <c r="AH37" s="21" t="s">
        <v>21</v>
      </c>
      <c r="AI37" s="21">
        <v>5</v>
      </c>
      <c r="AJ37" s="21">
        <v>10</v>
      </c>
      <c r="AK37" s="21"/>
      <c r="AL37" s="21">
        <v>2</v>
      </c>
      <c r="AM37" s="21">
        <v>3</v>
      </c>
      <c r="AN37" s="21">
        <v>6</v>
      </c>
      <c r="AO37" s="21">
        <v>4</v>
      </c>
      <c r="AP37" s="21" t="s">
        <v>21</v>
      </c>
      <c r="AQ37" s="21">
        <v>594.01</v>
      </c>
      <c r="AR37" s="21">
        <v>59.401</v>
      </c>
      <c r="AS37" s="21"/>
      <c r="AT37" s="21">
        <v>8</v>
      </c>
      <c r="AU37" s="21">
        <v>12</v>
      </c>
      <c r="AV37" s="21">
        <v>15</v>
      </c>
      <c r="AW37" s="21">
        <v>7</v>
      </c>
      <c r="AX37" s="21" t="s">
        <v>21</v>
      </c>
      <c r="AY37" s="21">
        <v>4112.8</v>
      </c>
      <c r="AZ37" s="21">
        <v>411.28</v>
      </c>
      <c r="BA37" s="21"/>
      <c r="BB37" s="17">
        <v>150</v>
      </c>
      <c r="BC37" s="15">
        <v>225</v>
      </c>
      <c r="BD37" s="15">
        <v>541.92</v>
      </c>
      <c r="BE37" s="15">
        <v>316.92</v>
      </c>
      <c r="BF37" s="15" t="s">
        <v>21</v>
      </c>
      <c r="BG37" s="15">
        <v>541.92</v>
      </c>
      <c r="BH37" s="15">
        <v>43.3536</v>
      </c>
      <c r="BI37" s="15"/>
      <c r="BJ37" s="15">
        <v>84.5</v>
      </c>
      <c r="BK37" s="15">
        <v>169</v>
      </c>
      <c r="BL37" s="15">
        <v>0</v>
      </c>
      <c r="BM37" s="15">
        <v>-84.5</v>
      </c>
      <c r="BN37" s="15" t="s">
        <v>121</v>
      </c>
      <c r="BO37" s="15">
        <v>0</v>
      </c>
      <c r="BP37" s="15">
        <v>0</v>
      </c>
      <c r="BQ37" s="15">
        <v>-1.69</v>
      </c>
      <c r="BR37" s="15">
        <v>507</v>
      </c>
      <c r="BS37" s="17">
        <v>634</v>
      </c>
      <c r="BT37" s="15">
        <v>517.5</v>
      </c>
      <c r="BU37" s="15">
        <v>10.5</v>
      </c>
      <c r="BV37" s="49" t="s">
        <v>20</v>
      </c>
      <c r="BW37" s="15">
        <v>552.5</v>
      </c>
      <c r="BX37" s="49">
        <v>38.675</v>
      </c>
      <c r="BY37" s="17"/>
      <c r="BZ37" s="22">
        <v>959</v>
      </c>
      <c r="CA37" s="22">
        <v>1342.6</v>
      </c>
      <c r="CB37" s="15">
        <v>573.03</v>
      </c>
      <c r="CC37" s="15">
        <v>-385.97</v>
      </c>
      <c r="CD37" s="52" t="s">
        <v>121</v>
      </c>
      <c r="CE37" s="15">
        <v>671.03</v>
      </c>
      <c r="CF37" s="52">
        <v>33.5515</v>
      </c>
      <c r="CG37" s="52">
        <v>-7.7194</v>
      </c>
      <c r="CH37" s="72">
        <v>739.2611</v>
      </c>
      <c r="CI37" s="72">
        <v>-15.0094</v>
      </c>
    </row>
    <row r="38" spans="1:87">
      <c r="A38" s="14">
        <v>34</v>
      </c>
      <c r="B38" s="14">
        <v>399</v>
      </c>
      <c r="C38" s="14" t="s">
        <v>163</v>
      </c>
      <c r="D38" s="14" t="s">
        <v>132</v>
      </c>
      <c r="E38" s="14" t="s">
        <v>155</v>
      </c>
      <c r="F38" s="15">
        <v>17</v>
      </c>
      <c r="G38" s="15">
        <v>23</v>
      </c>
      <c r="H38" s="15">
        <v>12</v>
      </c>
      <c r="I38" s="15">
        <v>-5</v>
      </c>
      <c r="J38" s="15" t="s">
        <v>121</v>
      </c>
      <c r="K38" s="15">
        <v>12</v>
      </c>
      <c r="L38" s="15">
        <v>12</v>
      </c>
      <c r="M38" s="15">
        <v>-4</v>
      </c>
      <c r="N38" s="15">
        <v>62</v>
      </c>
      <c r="O38" s="21">
        <v>71</v>
      </c>
      <c r="P38" s="21">
        <v>49</v>
      </c>
      <c r="Q38" s="21">
        <v>-13</v>
      </c>
      <c r="R38" s="21" t="s">
        <v>121</v>
      </c>
      <c r="S38" s="21">
        <v>50</v>
      </c>
      <c r="T38" s="21">
        <v>40</v>
      </c>
      <c r="U38" s="21">
        <v>-7.8</v>
      </c>
      <c r="V38" s="21">
        <v>53</v>
      </c>
      <c r="W38" s="21">
        <v>61</v>
      </c>
      <c r="X38" s="21">
        <v>55</v>
      </c>
      <c r="Y38" s="21">
        <v>2</v>
      </c>
      <c r="Z38" s="21" t="s">
        <v>20</v>
      </c>
      <c r="AA38" s="21">
        <v>54</v>
      </c>
      <c r="AB38" s="21">
        <v>54</v>
      </c>
      <c r="AC38" s="21"/>
      <c r="AD38" s="21">
        <v>5</v>
      </c>
      <c r="AE38" s="21">
        <v>7</v>
      </c>
      <c r="AF38" s="21">
        <v>1</v>
      </c>
      <c r="AG38" s="21">
        <v>-4</v>
      </c>
      <c r="AH38" s="21" t="s">
        <v>121</v>
      </c>
      <c r="AI38" s="21">
        <v>2</v>
      </c>
      <c r="AJ38" s="21">
        <v>1.6</v>
      </c>
      <c r="AK38" s="21">
        <v>-1.6</v>
      </c>
      <c r="AL38" s="21">
        <v>1</v>
      </c>
      <c r="AM38" s="21">
        <v>2</v>
      </c>
      <c r="AN38" s="21">
        <v>4</v>
      </c>
      <c r="AO38" s="21">
        <v>3</v>
      </c>
      <c r="AP38" s="21" t="s">
        <v>21</v>
      </c>
      <c r="AQ38" s="21">
        <v>396.01</v>
      </c>
      <c r="AR38" s="21">
        <v>39.601</v>
      </c>
      <c r="AS38" s="21"/>
      <c r="AT38" s="21">
        <v>10</v>
      </c>
      <c r="AU38" s="21">
        <v>15</v>
      </c>
      <c r="AV38" s="21">
        <v>16</v>
      </c>
      <c r="AW38" s="21">
        <v>6</v>
      </c>
      <c r="AX38" s="21" t="s">
        <v>21</v>
      </c>
      <c r="AY38" s="21">
        <v>4480.34</v>
      </c>
      <c r="AZ38" s="21">
        <v>448.034</v>
      </c>
      <c r="BA38" s="21"/>
      <c r="BB38" s="15">
        <v>396</v>
      </c>
      <c r="BC38" s="15">
        <v>594</v>
      </c>
      <c r="BD38" s="15">
        <v>396</v>
      </c>
      <c r="BE38" s="15">
        <v>0</v>
      </c>
      <c r="BF38" s="15" t="s">
        <v>20</v>
      </c>
      <c r="BG38" s="15">
        <v>396</v>
      </c>
      <c r="BH38" s="15">
        <v>27.72</v>
      </c>
      <c r="BI38" s="15"/>
      <c r="BJ38" s="15">
        <v>84.5</v>
      </c>
      <c r="BK38" s="15">
        <v>169</v>
      </c>
      <c r="BL38" s="15">
        <v>169</v>
      </c>
      <c r="BM38" s="15">
        <v>84.5</v>
      </c>
      <c r="BN38" s="15" t="s">
        <v>21</v>
      </c>
      <c r="BO38" s="15">
        <v>427.01</v>
      </c>
      <c r="BP38" s="15">
        <v>38.4309</v>
      </c>
      <c r="BQ38" s="15"/>
      <c r="BR38" s="15">
        <v>551</v>
      </c>
      <c r="BS38" s="17">
        <v>689</v>
      </c>
      <c r="BT38" s="15">
        <v>466.95</v>
      </c>
      <c r="BU38" s="15">
        <v>-84.05</v>
      </c>
      <c r="BV38" s="15" t="s">
        <v>121</v>
      </c>
      <c r="BW38" s="15">
        <v>595.88</v>
      </c>
      <c r="BX38" s="17"/>
      <c r="BY38" s="17"/>
      <c r="BZ38" s="22">
        <v>1447</v>
      </c>
      <c r="CA38" s="22">
        <v>1808.75</v>
      </c>
      <c r="CB38" s="15">
        <v>2324.39</v>
      </c>
      <c r="CC38" s="15">
        <v>877.39</v>
      </c>
      <c r="CD38" s="52" t="s">
        <v>21</v>
      </c>
      <c r="CE38" s="15">
        <v>1176.03</v>
      </c>
      <c r="CF38" s="52">
        <v>105.8427</v>
      </c>
      <c r="CG38" s="52"/>
      <c r="CH38" s="72">
        <v>767.2286</v>
      </c>
      <c r="CI38" s="72">
        <v>-13.4</v>
      </c>
    </row>
    <row r="39" spans="1:87">
      <c r="A39" s="14">
        <v>35</v>
      </c>
      <c r="B39" s="14">
        <v>573</v>
      </c>
      <c r="C39" s="14" t="s">
        <v>164</v>
      </c>
      <c r="D39" s="14" t="s">
        <v>135</v>
      </c>
      <c r="E39" s="14" t="s">
        <v>155</v>
      </c>
      <c r="F39" s="15">
        <v>6</v>
      </c>
      <c r="G39" s="15">
        <v>11</v>
      </c>
      <c r="H39" s="15">
        <v>8</v>
      </c>
      <c r="I39" s="15">
        <v>2</v>
      </c>
      <c r="J39" s="15" t="s">
        <v>20</v>
      </c>
      <c r="K39" s="15">
        <v>8</v>
      </c>
      <c r="L39" s="15">
        <v>20</v>
      </c>
      <c r="M39" s="15"/>
      <c r="N39" s="15">
        <v>41</v>
      </c>
      <c r="O39" s="21">
        <v>47</v>
      </c>
      <c r="P39" s="21">
        <v>36</v>
      </c>
      <c r="Q39" s="21">
        <v>-5</v>
      </c>
      <c r="R39" s="21" t="s">
        <v>121</v>
      </c>
      <c r="S39" s="21">
        <v>31</v>
      </c>
      <c r="T39" s="21">
        <v>24.8</v>
      </c>
      <c r="U39" s="21">
        <v>-3</v>
      </c>
      <c r="V39" s="21">
        <v>60</v>
      </c>
      <c r="W39" s="21">
        <v>69</v>
      </c>
      <c r="X39" s="21">
        <v>47</v>
      </c>
      <c r="Y39" s="21">
        <v>-13</v>
      </c>
      <c r="Z39" s="21" t="s">
        <v>121</v>
      </c>
      <c r="AA39" s="21">
        <v>45</v>
      </c>
      <c r="AB39" s="21">
        <v>36</v>
      </c>
      <c r="AC39" s="21">
        <v>-5.2</v>
      </c>
      <c r="AD39" s="21">
        <v>2</v>
      </c>
      <c r="AE39" s="21">
        <v>3</v>
      </c>
      <c r="AF39" s="21">
        <v>4</v>
      </c>
      <c r="AG39" s="21">
        <v>2</v>
      </c>
      <c r="AH39" s="21" t="s">
        <v>21</v>
      </c>
      <c r="AI39" s="21">
        <v>3</v>
      </c>
      <c r="AJ39" s="21">
        <v>6</v>
      </c>
      <c r="AK39" s="21"/>
      <c r="AL39" s="21">
        <v>1</v>
      </c>
      <c r="AM39" s="21">
        <v>2</v>
      </c>
      <c r="AN39" s="21">
        <v>5</v>
      </c>
      <c r="AO39" s="21">
        <v>4</v>
      </c>
      <c r="AP39" s="21" t="s">
        <v>21</v>
      </c>
      <c r="AQ39" s="21">
        <v>594.02</v>
      </c>
      <c r="AR39" s="21">
        <v>59.402</v>
      </c>
      <c r="AS39" s="21"/>
      <c r="AT39" s="21">
        <v>2</v>
      </c>
      <c r="AU39" s="21">
        <v>4</v>
      </c>
      <c r="AV39" s="21">
        <v>4</v>
      </c>
      <c r="AW39" s="21">
        <v>2</v>
      </c>
      <c r="AX39" s="21" t="s">
        <v>21</v>
      </c>
      <c r="AY39" s="21">
        <v>776</v>
      </c>
      <c r="AZ39" s="21">
        <v>77.6</v>
      </c>
      <c r="BA39" s="21"/>
      <c r="BB39" s="17">
        <v>150</v>
      </c>
      <c r="BC39" s="15">
        <v>225</v>
      </c>
      <c r="BD39" s="15">
        <v>0</v>
      </c>
      <c r="BE39" s="15">
        <v>-150</v>
      </c>
      <c r="BF39" s="15" t="s">
        <v>121</v>
      </c>
      <c r="BG39" s="15">
        <v>0</v>
      </c>
      <c r="BH39" s="15">
        <v>0</v>
      </c>
      <c r="BI39" s="15">
        <v>-6</v>
      </c>
      <c r="BJ39" s="15">
        <v>84.5</v>
      </c>
      <c r="BK39" s="15">
        <v>169</v>
      </c>
      <c r="BL39" s="15">
        <v>0</v>
      </c>
      <c r="BM39" s="15">
        <v>-84.5</v>
      </c>
      <c r="BN39" s="15" t="s">
        <v>121</v>
      </c>
      <c r="BO39" s="15">
        <v>0</v>
      </c>
      <c r="BP39" s="15">
        <v>0</v>
      </c>
      <c r="BQ39" s="15">
        <v>-1.69</v>
      </c>
      <c r="BR39" s="15">
        <v>784.44</v>
      </c>
      <c r="BS39" s="17">
        <v>981</v>
      </c>
      <c r="BT39" s="15">
        <v>519.03</v>
      </c>
      <c r="BU39" s="15">
        <v>-265.41</v>
      </c>
      <c r="BV39" s="15" t="s">
        <v>121</v>
      </c>
      <c r="BW39" s="15">
        <v>555.53</v>
      </c>
      <c r="BX39" s="15">
        <v>27.7765</v>
      </c>
      <c r="BY39" s="15">
        <v>-5.3082</v>
      </c>
      <c r="BZ39" s="22">
        <v>389.01</v>
      </c>
      <c r="CA39" s="22">
        <v>544.61</v>
      </c>
      <c r="CB39" s="15">
        <v>0</v>
      </c>
      <c r="CC39" s="15">
        <v>-389.01</v>
      </c>
      <c r="CD39" s="52" t="s">
        <v>121</v>
      </c>
      <c r="CE39" s="15">
        <v>0</v>
      </c>
      <c r="CF39" s="52">
        <v>0</v>
      </c>
      <c r="CG39" s="52">
        <v>-7.7802</v>
      </c>
      <c r="CH39" s="72">
        <v>251.5785</v>
      </c>
      <c r="CI39" s="72">
        <v>-28.9784</v>
      </c>
    </row>
    <row r="40" spans="1:87">
      <c r="A40" s="14">
        <v>36</v>
      </c>
      <c r="B40" s="14">
        <v>377</v>
      </c>
      <c r="C40" s="14" t="s">
        <v>165</v>
      </c>
      <c r="D40" s="14" t="s">
        <v>132</v>
      </c>
      <c r="E40" s="14" t="s">
        <v>155</v>
      </c>
      <c r="F40" s="15">
        <v>17</v>
      </c>
      <c r="G40" s="15">
        <v>23</v>
      </c>
      <c r="H40" s="15">
        <v>7</v>
      </c>
      <c r="I40" s="15">
        <v>-10</v>
      </c>
      <c r="J40" s="15" t="s">
        <v>121</v>
      </c>
      <c r="K40" s="15">
        <v>7</v>
      </c>
      <c r="L40" s="15">
        <v>7</v>
      </c>
      <c r="M40" s="15">
        <v>-8</v>
      </c>
      <c r="N40" s="15">
        <v>77</v>
      </c>
      <c r="O40" s="21">
        <v>84</v>
      </c>
      <c r="P40" s="21">
        <v>44</v>
      </c>
      <c r="Q40" s="21">
        <v>-33</v>
      </c>
      <c r="R40" s="21" t="s">
        <v>121</v>
      </c>
      <c r="S40" s="21">
        <v>42</v>
      </c>
      <c r="T40" s="21">
        <v>33.6</v>
      </c>
      <c r="U40" s="21">
        <v>-19.8</v>
      </c>
      <c r="V40" s="21">
        <v>80</v>
      </c>
      <c r="W40" s="21">
        <v>91</v>
      </c>
      <c r="X40" s="21">
        <v>37</v>
      </c>
      <c r="Y40" s="21">
        <v>-43</v>
      </c>
      <c r="Z40" s="21" t="s">
        <v>121</v>
      </c>
      <c r="AA40" s="21">
        <v>31</v>
      </c>
      <c r="AB40" s="21">
        <v>24.8</v>
      </c>
      <c r="AC40" s="21">
        <v>-17.2</v>
      </c>
      <c r="AD40" s="21">
        <v>2</v>
      </c>
      <c r="AE40" s="21">
        <v>3</v>
      </c>
      <c r="AF40" s="21">
        <v>3</v>
      </c>
      <c r="AG40" s="21">
        <v>1</v>
      </c>
      <c r="AH40" s="21" t="s">
        <v>21</v>
      </c>
      <c r="AI40" s="21">
        <v>4</v>
      </c>
      <c r="AJ40" s="21">
        <v>8</v>
      </c>
      <c r="AK40" s="21"/>
      <c r="AL40" s="21">
        <v>4</v>
      </c>
      <c r="AM40" s="21">
        <v>6</v>
      </c>
      <c r="AN40" s="21">
        <v>1</v>
      </c>
      <c r="AO40" s="21">
        <v>-3</v>
      </c>
      <c r="AP40" s="21" t="s">
        <v>121</v>
      </c>
      <c r="AQ40" s="21">
        <v>594</v>
      </c>
      <c r="AR40" s="21">
        <v>29.7</v>
      </c>
      <c r="AS40" s="21">
        <v>-9</v>
      </c>
      <c r="AT40" s="21">
        <v>5</v>
      </c>
      <c r="AU40" s="21">
        <v>8</v>
      </c>
      <c r="AV40" s="21">
        <v>2</v>
      </c>
      <c r="AW40" s="21">
        <v>-3</v>
      </c>
      <c r="AX40" s="21" t="s">
        <v>121</v>
      </c>
      <c r="AY40" s="21">
        <v>1455</v>
      </c>
      <c r="AZ40" s="21">
        <v>72.75</v>
      </c>
      <c r="BA40" s="21">
        <v>-24</v>
      </c>
      <c r="BB40" s="15">
        <v>390</v>
      </c>
      <c r="BC40" s="15">
        <v>585</v>
      </c>
      <c r="BD40" s="15">
        <v>792</v>
      </c>
      <c r="BE40" s="15">
        <v>207</v>
      </c>
      <c r="BF40" s="15" t="s">
        <v>21</v>
      </c>
      <c r="BG40" s="15">
        <v>930.6</v>
      </c>
      <c r="BH40" s="15">
        <v>74.448</v>
      </c>
      <c r="BI40" s="15"/>
      <c r="BJ40" s="15">
        <v>84.5</v>
      </c>
      <c r="BK40" s="15">
        <v>169</v>
      </c>
      <c r="BL40" s="15">
        <v>258.01</v>
      </c>
      <c r="BM40" s="15">
        <v>173.51</v>
      </c>
      <c r="BN40" s="15" t="s">
        <v>21</v>
      </c>
      <c r="BO40" s="15">
        <v>258.01</v>
      </c>
      <c r="BP40" s="15">
        <v>23.2209</v>
      </c>
      <c r="BQ40" s="15"/>
      <c r="BR40" s="15">
        <v>851</v>
      </c>
      <c r="BS40" s="17">
        <v>1064</v>
      </c>
      <c r="BT40" s="15">
        <v>557</v>
      </c>
      <c r="BU40" s="15">
        <v>-294</v>
      </c>
      <c r="BV40" s="15" t="s">
        <v>121</v>
      </c>
      <c r="BW40" s="15">
        <v>522</v>
      </c>
      <c r="BX40" s="17"/>
      <c r="BY40" s="17"/>
      <c r="BZ40" s="22">
        <v>1357</v>
      </c>
      <c r="CA40" s="22">
        <v>1696.25</v>
      </c>
      <c r="CB40" s="15">
        <v>1636.03</v>
      </c>
      <c r="CC40" s="15">
        <v>279.03</v>
      </c>
      <c r="CD40" s="52" t="s">
        <v>20</v>
      </c>
      <c r="CE40" s="15">
        <v>1636.03</v>
      </c>
      <c r="CF40" s="15">
        <v>114.5221</v>
      </c>
      <c r="CG40" s="52"/>
      <c r="CH40" s="72">
        <v>388.041</v>
      </c>
      <c r="CI40" s="72">
        <v>-78</v>
      </c>
    </row>
    <row r="41" spans="1:87">
      <c r="A41" s="14">
        <v>37</v>
      </c>
      <c r="B41" s="14">
        <v>743</v>
      </c>
      <c r="C41" s="14" t="s">
        <v>166</v>
      </c>
      <c r="D41" s="14" t="s">
        <v>167</v>
      </c>
      <c r="E41" s="14" t="s">
        <v>155</v>
      </c>
      <c r="F41" s="15">
        <v>6</v>
      </c>
      <c r="G41" s="15">
        <v>9</v>
      </c>
      <c r="H41" s="15">
        <v>10</v>
      </c>
      <c r="I41" s="15">
        <v>4</v>
      </c>
      <c r="J41" s="15" t="s">
        <v>21</v>
      </c>
      <c r="K41" s="15">
        <v>10</v>
      </c>
      <c r="L41" s="15">
        <v>35</v>
      </c>
      <c r="M41" s="15"/>
      <c r="N41" s="15">
        <v>36</v>
      </c>
      <c r="O41" s="21">
        <v>41</v>
      </c>
      <c r="P41" s="21">
        <v>38</v>
      </c>
      <c r="Q41" s="21">
        <v>2</v>
      </c>
      <c r="R41" s="21" t="s">
        <v>20</v>
      </c>
      <c r="S41" s="21">
        <v>41</v>
      </c>
      <c r="T41" s="21">
        <v>41</v>
      </c>
      <c r="U41" s="21"/>
      <c r="V41" s="21">
        <v>27</v>
      </c>
      <c r="W41" s="21">
        <v>29</v>
      </c>
      <c r="X41" s="21">
        <v>44</v>
      </c>
      <c r="Y41" s="21">
        <v>17</v>
      </c>
      <c r="Z41" s="21" t="s">
        <v>21</v>
      </c>
      <c r="AA41" s="21">
        <v>45</v>
      </c>
      <c r="AB41" s="21">
        <v>67.5</v>
      </c>
      <c r="AC41" s="21"/>
      <c r="AD41" s="21">
        <v>3</v>
      </c>
      <c r="AE41" s="21">
        <v>4</v>
      </c>
      <c r="AF41" s="21">
        <v>2</v>
      </c>
      <c r="AG41" s="21">
        <v>-1</v>
      </c>
      <c r="AH41" s="21" t="s">
        <v>121</v>
      </c>
      <c r="AI41" s="21">
        <v>3</v>
      </c>
      <c r="AJ41" s="21">
        <v>2.4</v>
      </c>
      <c r="AK41" s="21">
        <v>-0.4</v>
      </c>
      <c r="AL41" s="21">
        <v>1</v>
      </c>
      <c r="AM41" s="21">
        <v>2</v>
      </c>
      <c r="AN41" s="21">
        <v>1</v>
      </c>
      <c r="AO41" s="21">
        <v>0</v>
      </c>
      <c r="AP41" s="21" t="s">
        <v>20</v>
      </c>
      <c r="AQ41" s="21">
        <v>198</v>
      </c>
      <c r="AR41" s="21">
        <v>15.84</v>
      </c>
      <c r="AS41" s="21"/>
      <c r="AT41" s="21">
        <v>1</v>
      </c>
      <c r="AU41" s="21">
        <v>3</v>
      </c>
      <c r="AV41" s="21">
        <v>6</v>
      </c>
      <c r="AW41" s="21">
        <v>5</v>
      </c>
      <c r="AX41" s="21" t="s">
        <v>21</v>
      </c>
      <c r="AY41" s="21">
        <v>1552</v>
      </c>
      <c r="AZ41" s="21">
        <v>155.2</v>
      </c>
      <c r="BA41" s="21"/>
      <c r="BB41" s="15">
        <v>100</v>
      </c>
      <c r="BC41" s="15">
        <v>150</v>
      </c>
      <c r="BD41" s="15">
        <v>396.01</v>
      </c>
      <c r="BE41" s="15">
        <v>246.01</v>
      </c>
      <c r="BF41" s="15" t="s">
        <v>21</v>
      </c>
      <c r="BG41" s="15">
        <v>396.01</v>
      </c>
      <c r="BH41" s="15">
        <v>31.6808</v>
      </c>
      <c r="BI41" s="15"/>
      <c r="BJ41" s="15">
        <v>84.5</v>
      </c>
      <c r="BK41" s="15">
        <v>169</v>
      </c>
      <c r="BL41" s="15">
        <v>0</v>
      </c>
      <c r="BM41" s="15">
        <v>-84.5</v>
      </c>
      <c r="BN41" s="15" t="s">
        <v>121</v>
      </c>
      <c r="BO41" s="15">
        <v>0</v>
      </c>
      <c r="BP41" s="15">
        <v>0</v>
      </c>
      <c r="BQ41" s="15">
        <v>-1.69</v>
      </c>
      <c r="BR41" s="15">
        <v>545</v>
      </c>
      <c r="BS41" s="17">
        <v>681</v>
      </c>
      <c r="BT41" s="15">
        <v>659.01</v>
      </c>
      <c r="BU41" s="15">
        <v>114.01</v>
      </c>
      <c r="BV41" s="49" t="s">
        <v>20</v>
      </c>
      <c r="BW41" s="15">
        <v>694.01</v>
      </c>
      <c r="BX41" s="49">
        <v>48.5807</v>
      </c>
      <c r="BY41" s="17"/>
      <c r="BZ41" s="22">
        <v>1720</v>
      </c>
      <c r="CA41" s="22">
        <v>2150</v>
      </c>
      <c r="CB41" s="15">
        <v>98</v>
      </c>
      <c r="CC41" s="15">
        <v>-1622</v>
      </c>
      <c r="CD41" s="52" t="s">
        <v>121</v>
      </c>
      <c r="CE41" s="15">
        <v>98</v>
      </c>
      <c r="CF41" s="52">
        <v>4.9</v>
      </c>
      <c r="CG41" s="52">
        <v>-32.44</v>
      </c>
      <c r="CH41" s="72">
        <v>402.1015</v>
      </c>
      <c r="CI41" s="72">
        <v>-34.53</v>
      </c>
    </row>
    <row r="42" spans="1:87">
      <c r="A42" s="14">
        <v>38</v>
      </c>
      <c r="B42" s="14">
        <v>584</v>
      </c>
      <c r="C42" s="14" t="s">
        <v>168</v>
      </c>
      <c r="D42" s="14" t="s">
        <v>167</v>
      </c>
      <c r="E42" s="14" t="s">
        <v>155</v>
      </c>
      <c r="F42" s="15">
        <v>6</v>
      </c>
      <c r="G42" s="15">
        <v>9</v>
      </c>
      <c r="H42" s="15">
        <v>0</v>
      </c>
      <c r="I42" s="15">
        <v>-6</v>
      </c>
      <c r="J42" s="15" t="s">
        <v>121</v>
      </c>
      <c r="K42" s="15">
        <v>0</v>
      </c>
      <c r="L42" s="15">
        <v>0</v>
      </c>
      <c r="M42" s="15">
        <v>-4.8</v>
      </c>
      <c r="N42" s="15">
        <v>11</v>
      </c>
      <c r="O42" s="21">
        <v>12</v>
      </c>
      <c r="P42" s="21">
        <v>17</v>
      </c>
      <c r="Q42" s="21">
        <v>6</v>
      </c>
      <c r="R42" s="21" t="s">
        <v>21</v>
      </c>
      <c r="S42" s="21">
        <v>18</v>
      </c>
      <c r="T42" s="21">
        <v>36</v>
      </c>
      <c r="U42" s="21"/>
      <c r="V42" s="21">
        <v>39</v>
      </c>
      <c r="W42" s="21">
        <v>45</v>
      </c>
      <c r="X42" s="21">
        <v>46</v>
      </c>
      <c r="Y42" s="21">
        <v>7</v>
      </c>
      <c r="Z42" s="21" t="s">
        <v>21</v>
      </c>
      <c r="AA42" s="21">
        <v>34</v>
      </c>
      <c r="AB42" s="21">
        <v>51</v>
      </c>
      <c r="AC42" s="21"/>
      <c r="AD42" s="21">
        <v>3</v>
      </c>
      <c r="AE42" s="21">
        <v>4</v>
      </c>
      <c r="AF42" s="21">
        <v>3</v>
      </c>
      <c r="AG42" s="21">
        <v>0</v>
      </c>
      <c r="AH42" s="21" t="s">
        <v>20</v>
      </c>
      <c r="AI42" s="21">
        <v>3</v>
      </c>
      <c r="AJ42" s="21">
        <v>3</v>
      </c>
      <c r="AK42" s="21"/>
      <c r="AL42" s="21">
        <v>1</v>
      </c>
      <c r="AM42" s="21">
        <v>2</v>
      </c>
      <c r="AN42" s="21">
        <v>0</v>
      </c>
      <c r="AO42" s="21">
        <v>-1</v>
      </c>
      <c r="AP42" s="21" t="s">
        <v>121</v>
      </c>
      <c r="AQ42" s="21">
        <v>0</v>
      </c>
      <c r="AR42" s="21">
        <v>0</v>
      </c>
      <c r="AS42" s="21">
        <v>-3</v>
      </c>
      <c r="AT42" s="21">
        <v>10</v>
      </c>
      <c r="AU42" s="21">
        <v>15</v>
      </c>
      <c r="AV42" s="21">
        <v>2</v>
      </c>
      <c r="AW42" s="21">
        <v>-8</v>
      </c>
      <c r="AX42" s="21" t="s">
        <v>121</v>
      </c>
      <c r="AY42" s="21">
        <v>620.8</v>
      </c>
      <c r="AZ42" s="21">
        <v>31.04</v>
      </c>
      <c r="BA42" s="21">
        <v>-64</v>
      </c>
      <c r="BB42" s="15">
        <v>270</v>
      </c>
      <c r="BC42" s="15">
        <v>405</v>
      </c>
      <c r="BD42" s="15">
        <v>0</v>
      </c>
      <c r="BE42" s="15">
        <v>-270</v>
      </c>
      <c r="BF42" s="15" t="s">
        <v>121</v>
      </c>
      <c r="BG42" s="15">
        <v>0</v>
      </c>
      <c r="BH42" s="15">
        <v>0</v>
      </c>
      <c r="BI42" s="15">
        <v>-10.8</v>
      </c>
      <c r="BJ42" s="15">
        <v>360.01</v>
      </c>
      <c r="BK42" s="15">
        <v>540</v>
      </c>
      <c r="BL42" s="15">
        <v>360.01</v>
      </c>
      <c r="BM42" s="15">
        <v>0</v>
      </c>
      <c r="BN42" s="15" t="s">
        <v>20</v>
      </c>
      <c r="BO42" s="15">
        <v>360.01</v>
      </c>
      <c r="BP42" s="15">
        <v>25.2007</v>
      </c>
      <c r="BQ42" s="15"/>
      <c r="BR42" s="15">
        <v>732</v>
      </c>
      <c r="BS42" s="17">
        <v>915</v>
      </c>
      <c r="BT42" s="15">
        <v>577</v>
      </c>
      <c r="BU42" s="15">
        <v>-155</v>
      </c>
      <c r="BV42" s="15" t="s">
        <v>121</v>
      </c>
      <c r="BW42" s="15">
        <v>476.5</v>
      </c>
      <c r="BX42" s="17"/>
      <c r="BY42" s="17"/>
      <c r="BZ42" s="22">
        <v>1556</v>
      </c>
      <c r="CA42" s="22">
        <v>1945</v>
      </c>
      <c r="CB42" s="15">
        <v>475</v>
      </c>
      <c r="CC42" s="15">
        <v>-1081</v>
      </c>
      <c r="CD42" s="52" t="s">
        <v>121</v>
      </c>
      <c r="CE42" s="15">
        <v>475</v>
      </c>
      <c r="CF42" s="52">
        <v>23.75</v>
      </c>
      <c r="CG42" s="52">
        <v>-21.62</v>
      </c>
      <c r="CH42" s="72">
        <v>169.9907</v>
      </c>
      <c r="CI42" s="72">
        <v>-104.22</v>
      </c>
    </row>
    <row r="43" spans="1:87">
      <c r="A43" s="14">
        <v>39</v>
      </c>
      <c r="B43" s="14">
        <v>737</v>
      </c>
      <c r="C43" s="14" t="s">
        <v>169</v>
      </c>
      <c r="D43" s="14" t="s">
        <v>135</v>
      </c>
      <c r="E43" s="14" t="s">
        <v>155</v>
      </c>
      <c r="F43" s="15">
        <v>17</v>
      </c>
      <c r="G43" s="15">
        <v>22</v>
      </c>
      <c r="H43" s="15">
        <v>9</v>
      </c>
      <c r="I43" s="15">
        <v>-8</v>
      </c>
      <c r="J43" s="15" t="s">
        <v>121</v>
      </c>
      <c r="K43" s="15">
        <v>3</v>
      </c>
      <c r="L43" s="15">
        <v>3</v>
      </c>
      <c r="M43" s="15">
        <v>-6.4</v>
      </c>
      <c r="N43" s="15">
        <v>35</v>
      </c>
      <c r="O43" s="21">
        <v>40</v>
      </c>
      <c r="P43" s="21">
        <v>57</v>
      </c>
      <c r="Q43" s="21">
        <v>22</v>
      </c>
      <c r="R43" s="21" t="s">
        <v>21</v>
      </c>
      <c r="S43" s="21">
        <v>51</v>
      </c>
      <c r="T43" s="21">
        <v>102</v>
      </c>
      <c r="U43" s="21"/>
      <c r="V43" s="21">
        <v>76</v>
      </c>
      <c r="W43" s="21">
        <v>86</v>
      </c>
      <c r="X43" s="21">
        <v>33</v>
      </c>
      <c r="Y43" s="21">
        <v>-43</v>
      </c>
      <c r="Z43" s="21" t="s">
        <v>121</v>
      </c>
      <c r="AA43" s="21">
        <v>33</v>
      </c>
      <c r="AB43" s="21">
        <v>26.4</v>
      </c>
      <c r="AC43" s="21">
        <v>-17.2</v>
      </c>
      <c r="AD43" s="21">
        <v>4</v>
      </c>
      <c r="AE43" s="21">
        <v>5</v>
      </c>
      <c r="AF43" s="21">
        <v>4</v>
      </c>
      <c r="AG43" s="21">
        <v>0</v>
      </c>
      <c r="AH43" s="21" t="s">
        <v>20</v>
      </c>
      <c r="AI43" s="21">
        <v>1</v>
      </c>
      <c r="AJ43" s="21">
        <v>1</v>
      </c>
      <c r="AK43" s="21"/>
      <c r="AL43" s="21">
        <v>6</v>
      </c>
      <c r="AM43" s="21">
        <v>9</v>
      </c>
      <c r="AN43" s="21">
        <v>2</v>
      </c>
      <c r="AO43" s="21">
        <v>-4</v>
      </c>
      <c r="AP43" s="21" t="s">
        <v>121</v>
      </c>
      <c r="AQ43" s="21">
        <v>792</v>
      </c>
      <c r="AR43" s="21">
        <v>39.6</v>
      </c>
      <c r="AS43" s="21">
        <v>-12</v>
      </c>
      <c r="AT43" s="21">
        <v>6</v>
      </c>
      <c r="AU43" s="21">
        <v>9</v>
      </c>
      <c r="AV43" s="21">
        <v>9</v>
      </c>
      <c r="AW43" s="21">
        <v>3</v>
      </c>
      <c r="AX43" s="21" t="s">
        <v>21</v>
      </c>
      <c r="AY43" s="21">
        <v>2352.94</v>
      </c>
      <c r="AZ43" s="21">
        <v>235.294</v>
      </c>
      <c r="BA43" s="21"/>
      <c r="BB43" s="15">
        <v>198</v>
      </c>
      <c r="BC43" s="15">
        <v>297</v>
      </c>
      <c r="BD43" s="15">
        <v>594.01</v>
      </c>
      <c r="BE43" s="15">
        <v>297.01</v>
      </c>
      <c r="BF43" s="15" t="s">
        <v>21</v>
      </c>
      <c r="BG43" s="15">
        <v>594.01</v>
      </c>
      <c r="BH43" s="15">
        <v>47.5208</v>
      </c>
      <c r="BI43" s="15"/>
      <c r="BJ43" s="15">
        <v>86</v>
      </c>
      <c r="BK43" s="15">
        <v>172</v>
      </c>
      <c r="BL43" s="15">
        <v>0</v>
      </c>
      <c r="BM43" s="15">
        <v>-86</v>
      </c>
      <c r="BN43" s="15" t="s">
        <v>121</v>
      </c>
      <c r="BO43" s="15">
        <v>169</v>
      </c>
      <c r="BP43" s="15">
        <v>8.45</v>
      </c>
      <c r="BQ43" s="15">
        <v>-1.72</v>
      </c>
      <c r="BR43" s="15">
        <v>306</v>
      </c>
      <c r="BS43" s="15">
        <v>428</v>
      </c>
      <c r="BT43" s="15">
        <v>414.06</v>
      </c>
      <c r="BU43" s="15">
        <v>108.06</v>
      </c>
      <c r="BV43" s="49" t="s">
        <v>20</v>
      </c>
      <c r="BW43" s="15">
        <v>414.06</v>
      </c>
      <c r="BX43" s="49">
        <v>28.9842</v>
      </c>
      <c r="BY43" s="15"/>
      <c r="BZ43" s="22">
        <v>660.13</v>
      </c>
      <c r="CA43" s="22">
        <v>924.18</v>
      </c>
      <c r="CB43" s="15">
        <v>977</v>
      </c>
      <c r="CC43" s="15">
        <v>316.87</v>
      </c>
      <c r="CD43" s="52" t="s">
        <v>21</v>
      </c>
      <c r="CE43" s="15">
        <v>95</v>
      </c>
      <c r="CF43" s="52">
        <v>8.55</v>
      </c>
      <c r="CG43" s="52"/>
      <c r="CH43" s="72">
        <v>500.799</v>
      </c>
      <c r="CI43" s="72">
        <v>-37.32</v>
      </c>
    </row>
    <row r="44" spans="1:87">
      <c r="A44" s="14">
        <v>40</v>
      </c>
      <c r="B44" s="14">
        <v>733</v>
      </c>
      <c r="C44" s="14" t="s">
        <v>170</v>
      </c>
      <c r="D44" s="14" t="s">
        <v>167</v>
      </c>
      <c r="E44" s="14" t="s">
        <v>155</v>
      </c>
      <c r="F44" s="15">
        <v>6</v>
      </c>
      <c r="G44" s="15">
        <v>9</v>
      </c>
      <c r="H44" s="15">
        <v>5</v>
      </c>
      <c r="I44" s="15">
        <v>-1</v>
      </c>
      <c r="J44" s="15" t="s">
        <v>121</v>
      </c>
      <c r="K44" s="15">
        <v>5</v>
      </c>
      <c r="L44" s="15">
        <v>5</v>
      </c>
      <c r="M44" s="15">
        <v>-0.8</v>
      </c>
      <c r="N44" s="15">
        <v>7</v>
      </c>
      <c r="O44" s="21">
        <v>7</v>
      </c>
      <c r="P44" s="21">
        <v>13</v>
      </c>
      <c r="Q44" s="21">
        <v>6</v>
      </c>
      <c r="R44" s="21" t="s">
        <v>21</v>
      </c>
      <c r="S44" s="21">
        <v>10</v>
      </c>
      <c r="T44" s="21">
        <v>20</v>
      </c>
      <c r="U44" s="21"/>
      <c r="V44" s="21">
        <v>21</v>
      </c>
      <c r="W44" s="21">
        <v>22</v>
      </c>
      <c r="X44" s="21">
        <v>29</v>
      </c>
      <c r="Y44" s="21">
        <v>8</v>
      </c>
      <c r="Z44" s="21" t="s">
        <v>21</v>
      </c>
      <c r="AA44" s="21">
        <v>27</v>
      </c>
      <c r="AB44" s="21">
        <v>40.5</v>
      </c>
      <c r="AC44" s="21"/>
      <c r="AD44" s="21">
        <v>1</v>
      </c>
      <c r="AE44" s="21">
        <v>1</v>
      </c>
      <c r="AF44" s="21">
        <v>3</v>
      </c>
      <c r="AG44" s="21">
        <v>2</v>
      </c>
      <c r="AH44" s="21" t="s">
        <v>21</v>
      </c>
      <c r="AI44" s="21">
        <v>3</v>
      </c>
      <c r="AJ44" s="21">
        <v>6</v>
      </c>
      <c r="AK44" s="21"/>
      <c r="AL44" s="21">
        <v>1</v>
      </c>
      <c r="AM44" s="21">
        <v>2</v>
      </c>
      <c r="AN44" s="21">
        <v>1</v>
      </c>
      <c r="AO44" s="21">
        <v>0</v>
      </c>
      <c r="AP44" s="21" t="s">
        <v>20</v>
      </c>
      <c r="AQ44" s="21">
        <v>198</v>
      </c>
      <c r="AR44" s="21">
        <v>15.84</v>
      </c>
      <c r="AS44" s="21"/>
      <c r="AT44" s="21">
        <v>2</v>
      </c>
      <c r="AU44" s="21">
        <v>4</v>
      </c>
      <c r="AV44" s="21">
        <v>11</v>
      </c>
      <c r="AW44" s="21">
        <v>9</v>
      </c>
      <c r="AX44" s="21" t="s">
        <v>21</v>
      </c>
      <c r="AY44" s="21">
        <v>3686</v>
      </c>
      <c r="AZ44" s="21">
        <v>368.6</v>
      </c>
      <c r="BA44" s="21"/>
      <c r="BB44" s="15">
        <v>100</v>
      </c>
      <c r="BC44" s="15">
        <v>150</v>
      </c>
      <c r="BD44" s="15">
        <v>0</v>
      </c>
      <c r="BE44" s="15">
        <v>-100</v>
      </c>
      <c r="BF44" s="15" t="s">
        <v>121</v>
      </c>
      <c r="BG44" s="15">
        <v>0</v>
      </c>
      <c r="BH44" s="15">
        <v>0</v>
      </c>
      <c r="BI44" s="15">
        <v>-4</v>
      </c>
      <c r="BJ44" s="15">
        <v>84.5</v>
      </c>
      <c r="BK44" s="15">
        <v>169</v>
      </c>
      <c r="BL44" s="15">
        <v>720.02</v>
      </c>
      <c r="BM44" s="15">
        <v>635.52</v>
      </c>
      <c r="BN44" s="15" t="s">
        <v>21</v>
      </c>
      <c r="BO44" s="15">
        <v>720.02</v>
      </c>
      <c r="BP44" s="15">
        <v>64.8018</v>
      </c>
      <c r="BQ44" s="15"/>
      <c r="BR44" s="15">
        <v>68.5</v>
      </c>
      <c r="BS44" s="15">
        <v>103</v>
      </c>
      <c r="BT44" s="15">
        <v>447.51</v>
      </c>
      <c r="BU44" s="15">
        <v>344.51</v>
      </c>
      <c r="BV44" s="15" t="s">
        <v>21</v>
      </c>
      <c r="BW44" s="15">
        <v>411.01</v>
      </c>
      <c r="BX44" s="15"/>
      <c r="BY44" s="15"/>
      <c r="BZ44" s="22">
        <v>1101</v>
      </c>
      <c r="CA44" s="22">
        <v>1376.25</v>
      </c>
      <c r="CB44" s="15">
        <v>1470</v>
      </c>
      <c r="CC44" s="15">
        <v>369</v>
      </c>
      <c r="CD44" s="52" t="s">
        <v>21</v>
      </c>
      <c r="CE44" s="15">
        <v>1176</v>
      </c>
      <c r="CF44" s="52">
        <v>105.84</v>
      </c>
      <c r="CG44" s="52"/>
      <c r="CH44" s="72">
        <v>626.5818</v>
      </c>
      <c r="CI44" s="72">
        <v>-4.8</v>
      </c>
    </row>
    <row r="45" spans="1:87">
      <c r="A45" s="14">
        <v>41</v>
      </c>
      <c r="B45" s="14">
        <v>740</v>
      </c>
      <c r="C45" s="14" t="s">
        <v>171</v>
      </c>
      <c r="D45" s="14" t="s">
        <v>141</v>
      </c>
      <c r="E45" s="14" t="s">
        <v>155</v>
      </c>
      <c r="F45" s="15">
        <v>6</v>
      </c>
      <c r="G45" s="15">
        <v>9</v>
      </c>
      <c r="H45" s="15">
        <v>8</v>
      </c>
      <c r="I45" s="15">
        <v>2</v>
      </c>
      <c r="J45" s="15" t="s">
        <v>20</v>
      </c>
      <c r="K45" s="15">
        <v>4</v>
      </c>
      <c r="L45" s="15">
        <v>10</v>
      </c>
      <c r="M45" s="15"/>
      <c r="N45" s="15">
        <v>31</v>
      </c>
      <c r="O45" s="21">
        <v>35</v>
      </c>
      <c r="P45" s="21">
        <v>21</v>
      </c>
      <c r="Q45" s="21">
        <v>-10</v>
      </c>
      <c r="R45" s="21" t="s">
        <v>121</v>
      </c>
      <c r="S45" s="21">
        <v>18</v>
      </c>
      <c r="T45" s="21">
        <v>14.4</v>
      </c>
      <c r="U45" s="21">
        <v>-6</v>
      </c>
      <c r="V45" s="21">
        <v>31</v>
      </c>
      <c r="W45" s="21">
        <v>35</v>
      </c>
      <c r="X45" s="21">
        <v>46</v>
      </c>
      <c r="Y45" s="21">
        <v>15</v>
      </c>
      <c r="Z45" s="21" t="s">
        <v>21</v>
      </c>
      <c r="AA45" s="21">
        <v>46</v>
      </c>
      <c r="AB45" s="21">
        <v>69</v>
      </c>
      <c r="AC45" s="21"/>
      <c r="AD45" s="21">
        <v>4</v>
      </c>
      <c r="AE45" s="21">
        <v>5</v>
      </c>
      <c r="AF45" s="21">
        <v>1</v>
      </c>
      <c r="AG45" s="21">
        <v>-3</v>
      </c>
      <c r="AH45" s="21" t="s">
        <v>121</v>
      </c>
      <c r="AI45" s="21">
        <v>1</v>
      </c>
      <c r="AJ45" s="21">
        <v>0.8</v>
      </c>
      <c r="AK45" s="21">
        <v>-1.2</v>
      </c>
      <c r="AL45" s="21">
        <v>1</v>
      </c>
      <c r="AM45" s="21">
        <v>2</v>
      </c>
      <c r="AN45" s="21">
        <v>2</v>
      </c>
      <c r="AO45" s="21">
        <v>1</v>
      </c>
      <c r="AP45" s="21" t="s">
        <v>21</v>
      </c>
      <c r="AQ45" s="21">
        <v>396</v>
      </c>
      <c r="AR45" s="21">
        <v>39.6</v>
      </c>
      <c r="AS45" s="21"/>
      <c r="AT45" s="21">
        <v>2</v>
      </c>
      <c r="AU45" s="21">
        <v>4</v>
      </c>
      <c r="AV45" s="21">
        <v>2</v>
      </c>
      <c r="AW45" s="21">
        <v>0</v>
      </c>
      <c r="AX45" s="21" t="s">
        <v>20</v>
      </c>
      <c r="AY45" s="21">
        <v>717.8</v>
      </c>
      <c r="AZ45" s="21">
        <v>57.424</v>
      </c>
      <c r="BA45" s="21"/>
      <c r="BB45" s="15">
        <v>198</v>
      </c>
      <c r="BC45" s="15">
        <v>297</v>
      </c>
      <c r="BD45" s="15">
        <v>168.3</v>
      </c>
      <c r="BE45" s="15">
        <v>-29.7</v>
      </c>
      <c r="BF45" s="15" t="s">
        <v>121</v>
      </c>
      <c r="BG45" s="15">
        <v>0</v>
      </c>
      <c r="BH45" s="15">
        <v>0</v>
      </c>
      <c r="BI45" s="15">
        <v>-1.188</v>
      </c>
      <c r="BJ45" s="15">
        <v>1338.04</v>
      </c>
      <c r="BK45" s="15">
        <v>1538.7</v>
      </c>
      <c r="BL45" s="15">
        <v>1499.21</v>
      </c>
      <c r="BM45" s="15">
        <v>161.17</v>
      </c>
      <c r="BN45" s="15" t="s">
        <v>20</v>
      </c>
      <c r="BO45" s="15">
        <v>1413.21</v>
      </c>
      <c r="BP45" s="15">
        <v>98.9247</v>
      </c>
      <c r="BQ45" s="15"/>
      <c r="BR45" s="15">
        <v>756.5</v>
      </c>
      <c r="BS45" s="17">
        <v>946</v>
      </c>
      <c r="BT45" s="15">
        <v>269.5</v>
      </c>
      <c r="BU45" s="15">
        <v>-487</v>
      </c>
      <c r="BV45" s="15" t="s">
        <v>121</v>
      </c>
      <c r="BW45" s="15">
        <v>202.5</v>
      </c>
      <c r="BX45" s="17"/>
      <c r="BY45" s="17"/>
      <c r="BZ45" s="22">
        <v>4103</v>
      </c>
      <c r="CA45" s="22">
        <v>5128.75</v>
      </c>
      <c r="CB45" s="15">
        <v>2903</v>
      </c>
      <c r="CC45" s="15">
        <v>-1200</v>
      </c>
      <c r="CD45" s="52" t="s">
        <v>121</v>
      </c>
      <c r="CE45" s="15">
        <v>2903</v>
      </c>
      <c r="CF45" s="52">
        <v>145.15</v>
      </c>
      <c r="CG45" s="52">
        <v>-24</v>
      </c>
      <c r="CH45" s="72">
        <v>435.2987</v>
      </c>
      <c r="CI45" s="72">
        <v>-32.388</v>
      </c>
    </row>
    <row r="46" spans="1:87">
      <c r="A46" s="14">
        <v>42</v>
      </c>
      <c r="B46" s="14">
        <v>545</v>
      </c>
      <c r="C46" s="14" t="s">
        <v>172</v>
      </c>
      <c r="D46" s="14" t="s">
        <v>141</v>
      </c>
      <c r="E46" s="14" t="s">
        <v>155</v>
      </c>
      <c r="F46" s="15">
        <v>6</v>
      </c>
      <c r="G46" s="15">
        <v>9</v>
      </c>
      <c r="H46" s="15">
        <v>20</v>
      </c>
      <c r="I46" s="15">
        <v>14</v>
      </c>
      <c r="J46" s="15" t="s">
        <v>21</v>
      </c>
      <c r="K46" s="15">
        <v>22</v>
      </c>
      <c r="L46" s="15">
        <v>77</v>
      </c>
      <c r="M46" s="15"/>
      <c r="N46" s="15">
        <v>41</v>
      </c>
      <c r="O46" s="21">
        <v>47</v>
      </c>
      <c r="P46" s="21">
        <v>16</v>
      </c>
      <c r="Q46" s="21">
        <v>-25</v>
      </c>
      <c r="R46" s="21" t="s">
        <v>121</v>
      </c>
      <c r="S46" s="21">
        <v>14</v>
      </c>
      <c r="T46" s="21">
        <v>11.2</v>
      </c>
      <c r="U46" s="21">
        <v>-15</v>
      </c>
      <c r="V46" s="21">
        <v>25</v>
      </c>
      <c r="W46" s="21">
        <v>27</v>
      </c>
      <c r="X46" s="21">
        <v>22</v>
      </c>
      <c r="Y46" s="21">
        <v>-3</v>
      </c>
      <c r="Z46" s="21" t="s">
        <v>121</v>
      </c>
      <c r="AA46" s="21">
        <v>20</v>
      </c>
      <c r="AB46" s="21">
        <v>16</v>
      </c>
      <c r="AC46" s="21">
        <v>-1.2</v>
      </c>
      <c r="AD46" s="21">
        <v>1</v>
      </c>
      <c r="AE46" s="21">
        <v>1</v>
      </c>
      <c r="AF46" s="21">
        <v>1</v>
      </c>
      <c r="AG46" s="21">
        <v>0</v>
      </c>
      <c r="AH46" s="21" t="s">
        <v>21</v>
      </c>
      <c r="AI46" s="21">
        <v>1</v>
      </c>
      <c r="AJ46" s="21">
        <v>2</v>
      </c>
      <c r="AK46" s="21"/>
      <c r="AL46" s="21">
        <v>2</v>
      </c>
      <c r="AM46" s="21">
        <v>3</v>
      </c>
      <c r="AN46" s="21">
        <v>0</v>
      </c>
      <c r="AO46" s="21">
        <v>-2</v>
      </c>
      <c r="AP46" s="21" t="s">
        <v>121</v>
      </c>
      <c r="AQ46" s="21">
        <v>0</v>
      </c>
      <c r="AR46" s="21">
        <v>0</v>
      </c>
      <c r="AS46" s="21">
        <v>-6</v>
      </c>
      <c r="AT46" s="21">
        <v>3</v>
      </c>
      <c r="AU46" s="21">
        <v>5</v>
      </c>
      <c r="AV46" s="21">
        <v>3</v>
      </c>
      <c r="AW46" s="21">
        <v>0</v>
      </c>
      <c r="AX46" s="21" t="s">
        <v>20</v>
      </c>
      <c r="AY46" s="21">
        <v>679</v>
      </c>
      <c r="AZ46" s="21">
        <v>54.32</v>
      </c>
      <c r="BA46" s="21"/>
      <c r="BB46" s="15">
        <v>100</v>
      </c>
      <c r="BC46" s="15">
        <v>150</v>
      </c>
      <c r="BD46" s="15">
        <v>0</v>
      </c>
      <c r="BE46" s="15">
        <v>-100</v>
      </c>
      <c r="BF46" s="15" t="s">
        <v>121</v>
      </c>
      <c r="BG46" s="15">
        <v>0</v>
      </c>
      <c r="BH46" s="15">
        <v>0</v>
      </c>
      <c r="BI46" s="15">
        <v>-4</v>
      </c>
      <c r="BJ46" s="15">
        <v>84.5</v>
      </c>
      <c r="BK46" s="15">
        <v>169</v>
      </c>
      <c r="BL46" s="15">
        <v>258.01</v>
      </c>
      <c r="BM46" s="15">
        <v>173.51</v>
      </c>
      <c r="BN46" s="15" t="s">
        <v>21</v>
      </c>
      <c r="BO46" s="15">
        <v>258.01</v>
      </c>
      <c r="BP46" s="15">
        <v>23.2209</v>
      </c>
      <c r="BQ46" s="15"/>
      <c r="BR46" s="15">
        <v>140</v>
      </c>
      <c r="BS46" s="15">
        <v>196</v>
      </c>
      <c r="BT46" s="15">
        <v>361.16</v>
      </c>
      <c r="BU46" s="15">
        <v>165.16</v>
      </c>
      <c r="BV46" s="15" t="s">
        <v>21</v>
      </c>
      <c r="BW46" s="15">
        <v>260.66</v>
      </c>
      <c r="BX46" s="15"/>
      <c r="BY46" s="15"/>
      <c r="BZ46" s="22">
        <v>3828.89</v>
      </c>
      <c r="CA46" s="22">
        <v>4786.11</v>
      </c>
      <c r="CB46" s="15">
        <v>2447.06</v>
      </c>
      <c r="CC46" s="15">
        <v>-1381.83</v>
      </c>
      <c r="CD46" s="52" t="s">
        <v>121</v>
      </c>
      <c r="CE46" s="15">
        <v>1565.06</v>
      </c>
      <c r="CF46" s="52">
        <v>78.253</v>
      </c>
      <c r="CG46" s="52">
        <v>-27.6366</v>
      </c>
      <c r="CH46" s="72">
        <v>261.9939</v>
      </c>
      <c r="CI46" s="72">
        <v>-53.8366</v>
      </c>
    </row>
    <row r="47" spans="1:87">
      <c r="A47" s="14">
        <v>43</v>
      </c>
      <c r="B47" s="16">
        <v>753</v>
      </c>
      <c r="C47" s="16" t="s">
        <v>173</v>
      </c>
      <c r="D47" s="16" t="s">
        <v>141</v>
      </c>
      <c r="E47" s="16" t="s">
        <v>155</v>
      </c>
      <c r="F47" s="17">
        <v>6</v>
      </c>
      <c r="G47" s="17">
        <v>9</v>
      </c>
      <c r="H47" s="15">
        <v>0</v>
      </c>
      <c r="I47" s="15">
        <v>-6</v>
      </c>
      <c r="J47" s="15" t="s">
        <v>121</v>
      </c>
      <c r="K47" s="15">
        <v>0</v>
      </c>
      <c r="L47" s="15">
        <v>0</v>
      </c>
      <c r="M47" s="15">
        <v>-4.8</v>
      </c>
      <c r="N47" s="15">
        <v>9</v>
      </c>
      <c r="O47" s="21">
        <v>9</v>
      </c>
      <c r="P47" s="21">
        <v>13</v>
      </c>
      <c r="Q47" s="21">
        <v>4</v>
      </c>
      <c r="R47" s="21" t="s">
        <v>21</v>
      </c>
      <c r="S47" s="21">
        <v>12</v>
      </c>
      <c r="T47" s="21">
        <v>24</v>
      </c>
      <c r="U47" s="21"/>
      <c r="V47" s="21">
        <v>11</v>
      </c>
      <c r="W47" s="21">
        <v>9</v>
      </c>
      <c r="X47" s="21">
        <v>12</v>
      </c>
      <c r="Y47" s="21">
        <v>1</v>
      </c>
      <c r="Z47" s="21" t="s">
        <v>21</v>
      </c>
      <c r="AA47" s="21">
        <v>9</v>
      </c>
      <c r="AB47" s="21">
        <v>13.5</v>
      </c>
      <c r="AC47" s="21"/>
      <c r="AD47" s="21">
        <v>1</v>
      </c>
      <c r="AE47" s="21">
        <v>1</v>
      </c>
      <c r="AF47" s="21">
        <v>1</v>
      </c>
      <c r="AG47" s="21">
        <v>0</v>
      </c>
      <c r="AH47" s="21" t="s">
        <v>21</v>
      </c>
      <c r="AI47" s="21">
        <v>1</v>
      </c>
      <c r="AJ47" s="21">
        <v>2</v>
      </c>
      <c r="AK47" s="21"/>
      <c r="AL47" s="21">
        <v>1</v>
      </c>
      <c r="AM47" s="21">
        <v>2</v>
      </c>
      <c r="AN47" s="21">
        <v>0</v>
      </c>
      <c r="AO47" s="21">
        <v>-1</v>
      </c>
      <c r="AP47" s="21" t="s">
        <v>121</v>
      </c>
      <c r="AQ47" s="21">
        <v>0</v>
      </c>
      <c r="AR47" s="21">
        <v>0</v>
      </c>
      <c r="AS47" s="21">
        <v>-3</v>
      </c>
      <c r="AT47" s="21">
        <v>1</v>
      </c>
      <c r="AU47" s="21">
        <v>3</v>
      </c>
      <c r="AV47" s="21">
        <v>0</v>
      </c>
      <c r="AW47" s="21">
        <v>-1</v>
      </c>
      <c r="AX47" s="21" t="s">
        <v>121</v>
      </c>
      <c r="AY47" s="21">
        <v>0</v>
      </c>
      <c r="AZ47" s="21">
        <v>0</v>
      </c>
      <c r="BA47" s="21">
        <v>-8</v>
      </c>
      <c r="BB47" s="15">
        <v>234.3</v>
      </c>
      <c r="BC47" s="15">
        <v>351.45</v>
      </c>
      <c r="BD47" s="15">
        <v>168.3</v>
      </c>
      <c r="BE47" s="15">
        <v>-66</v>
      </c>
      <c r="BF47" s="15" t="s">
        <v>121</v>
      </c>
      <c r="BG47" s="15">
        <v>0</v>
      </c>
      <c r="BH47" s="15">
        <v>0</v>
      </c>
      <c r="BI47" s="15">
        <v>-2.64</v>
      </c>
      <c r="BJ47" s="15">
        <v>84.5</v>
      </c>
      <c r="BK47" s="15">
        <v>169</v>
      </c>
      <c r="BL47" s="15">
        <v>0</v>
      </c>
      <c r="BM47" s="15">
        <v>-84.5</v>
      </c>
      <c r="BN47" s="15" t="s">
        <v>121</v>
      </c>
      <c r="BO47" s="15">
        <v>0</v>
      </c>
      <c r="BP47" s="15">
        <v>0</v>
      </c>
      <c r="BQ47" s="15">
        <v>-1.69</v>
      </c>
      <c r="BR47" s="15">
        <v>385</v>
      </c>
      <c r="BS47" s="15">
        <v>539</v>
      </c>
      <c r="BT47" s="15">
        <v>222.2</v>
      </c>
      <c r="BU47" s="15">
        <v>-162.8</v>
      </c>
      <c r="BV47" s="15" t="s">
        <v>121</v>
      </c>
      <c r="BW47" s="15">
        <v>397.2</v>
      </c>
      <c r="BX47" s="15">
        <v>19.86</v>
      </c>
      <c r="BY47" s="15">
        <v>-3.256</v>
      </c>
      <c r="BZ47" s="22">
        <v>380</v>
      </c>
      <c r="CA47" s="22">
        <v>532</v>
      </c>
      <c r="CB47" s="15">
        <v>0</v>
      </c>
      <c r="CC47" s="15">
        <v>-380</v>
      </c>
      <c r="CD47" s="52" t="s">
        <v>121</v>
      </c>
      <c r="CE47" s="15">
        <v>0</v>
      </c>
      <c r="CF47" s="52">
        <v>0</v>
      </c>
      <c r="CG47" s="52">
        <v>-7.6</v>
      </c>
      <c r="CH47" s="72">
        <v>59.36</v>
      </c>
      <c r="CI47" s="72">
        <v>-30.986</v>
      </c>
    </row>
    <row r="48" spans="1:87">
      <c r="A48" s="14">
        <v>44</v>
      </c>
      <c r="B48" s="24">
        <v>103639</v>
      </c>
      <c r="C48" s="14" t="s">
        <v>174</v>
      </c>
      <c r="D48" s="14" t="s">
        <v>137</v>
      </c>
      <c r="E48" s="14" t="s">
        <v>155</v>
      </c>
      <c r="F48" s="15">
        <v>6</v>
      </c>
      <c r="G48" s="15">
        <v>11</v>
      </c>
      <c r="H48" s="15">
        <v>12</v>
      </c>
      <c r="I48" s="15">
        <v>6</v>
      </c>
      <c r="J48" s="15" t="s">
        <v>21</v>
      </c>
      <c r="K48" s="15">
        <v>12</v>
      </c>
      <c r="L48" s="15">
        <v>42</v>
      </c>
      <c r="M48" s="15"/>
      <c r="N48" s="15">
        <v>15</v>
      </c>
      <c r="O48" s="21">
        <v>17</v>
      </c>
      <c r="P48" s="21">
        <v>41</v>
      </c>
      <c r="Q48" s="21">
        <v>26</v>
      </c>
      <c r="R48" s="21" t="s">
        <v>21</v>
      </c>
      <c r="S48" s="21">
        <v>50</v>
      </c>
      <c r="T48" s="21">
        <v>100</v>
      </c>
      <c r="U48" s="21"/>
      <c r="V48" s="21">
        <v>29</v>
      </c>
      <c r="W48" s="21">
        <v>32</v>
      </c>
      <c r="X48" s="21">
        <v>22</v>
      </c>
      <c r="Y48" s="21">
        <v>-7</v>
      </c>
      <c r="Z48" s="21" t="s">
        <v>121</v>
      </c>
      <c r="AA48" s="21">
        <v>17</v>
      </c>
      <c r="AB48" s="21">
        <v>13.6</v>
      </c>
      <c r="AC48" s="21">
        <v>-2.8</v>
      </c>
      <c r="AD48" s="21">
        <v>2</v>
      </c>
      <c r="AE48" s="21">
        <v>3</v>
      </c>
      <c r="AF48" s="21">
        <v>5</v>
      </c>
      <c r="AG48" s="21">
        <v>3</v>
      </c>
      <c r="AH48" s="21" t="s">
        <v>21</v>
      </c>
      <c r="AI48" s="21">
        <v>2</v>
      </c>
      <c r="AJ48" s="21">
        <v>4</v>
      </c>
      <c r="AK48" s="21"/>
      <c r="AL48" s="21">
        <v>1</v>
      </c>
      <c r="AM48" s="21">
        <v>2</v>
      </c>
      <c r="AN48" s="21">
        <v>0</v>
      </c>
      <c r="AO48" s="21">
        <v>-1</v>
      </c>
      <c r="AP48" s="21" t="s">
        <v>121</v>
      </c>
      <c r="AQ48" s="21">
        <v>0</v>
      </c>
      <c r="AR48" s="21">
        <v>0</v>
      </c>
      <c r="AS48" s="21">
        <v>-3</v>
      </c>
      <c r="AT48" s="21">
        <v>2</v>
      </c>
      <c r="AU48" s="21">
        <v>4</v>
      </c>
      <c r="AV48" s="21">
        <v>1</v>
      </c>
      <c r="AW48" s="21">
        <v>-1</v>
      </c>
      <c r="AX48" s="21" t="s">
        <v>121</v>
      </c>
      <c r="AY48" s="21">
        <v>291</v>
      </c>
      <c r="AZ48" s="21">
        <v>14.55</v>
      </c>
      <c r="BA48" s="21">
        <v>-8</v>
      </c>
      <c r="BB48" s="17">
        <v>150</v>
      </c>
      <c r="BC48" s="15">
        <v>225</v>
      </c>
      <c r="BD48" s="15">
        <v>168.3</v>
      </c>
      <c r="BE48" s="15">
        <v>18.3</v>
      </c>
      <c r="BF48" s="15" t="s">
        <v>20</v>
      </c>
      <c r="BG48" s="15">
        <v>168.3</v>
      </c>
      <c r="BH48" s="15">
        <v>11.781</v>
      </c>
      <c r="BI48" s="15"/>
      <c r="BJ48" s="15">
        <v>84.5</v>
      </c>
      <c r="BK48" s="15">
        <v>169</v>
      </c>
      <c r="BL48" s="15">
        <v>0</v>
      </c>
      <c r="BM48" s="15">
        <v>-84.5</v>
      </c>
      <c r="BN48" s="15" t="s">
        <v>121</v>
      </c>
      <c r="BO48" s="15">
        <v>0</v>
      </c>
      <c r="BP48" s="15">
        <v>0</v>
      </c>
      <c r="BQ48" s="15">
        <v>-1.69</v>
      </c>
      <c r="BR48" s="15">
        <v>689</v>
      </c>
      <c r="BS48" s="17">
        <v>861</v>
      </c>
      <c r="BT48" s="15">
        <v>132.8</v>
      </c>
      <c r="BU48" s="15">
        <v>-556.2</v>
      </c>
      <c r="BV48" s="15" t="s">
        <v>121</v>
      </c>
      <c r="BW48" s="15">
        <v>166.3</v>
      </c>
      <c r="BX48" s="15">
        <v>8.315</v>
      </c>
      <c r="BY48" s="15">
        <v>-11.124</v>
      </c>
      <c r="BZ48" s="22">
        <v>380</v>
      </c>
      <c r="CA48" s="22">
        <v>532</v>
      </c>
      <c r="CB48" s="15">
        <v>0</v>
      </c>
      <c r="CC48" s="15">
        <v>-380</v>
      </c>
      <c r="CD48" s="52" t="s">
        <v>121</v>
      </c>
      <c r="CE48" s="15">
        <v>0</v>
      </c>
      <c r="CF48" s="52">
        <v>0</v>
      </c>
      <c r="CG48" s="52">
        <v>-7.6</v>
      </c>
      <c r="CH48" s="72">
        <v>194.246</v>
      </c>
      <c r="CI48" s="72">
        <v>-34.214</v>
      </c>
    </row>
    <row r="49" s="61" customFormat="1" spans="1:87">
      <c r="A49" s="10"/>
      <c r="B49" s="25"/>
      <c r="C49" s="10" t="s">
        <v>150</v>
      </c>
      <c r="D49" s="10"/>
      <c r="E49" s="10"/>
      <c r="F49" s="66">
        <v>298</v>
      </c>
      <c r="G49" s="66">
        <v>402</v>
      </c>
      <c r="H49" s="66">
        <v>214</v>
      </c>
      <c r="I49" s="66">
        <v>-84</v>
      </c>
      <c r="J49" s="66">
        <v>0</v>
      </c>
      <c r="K49" s="66">
        <v>212</v>
      </c>
      <c r="L49" s="66">
        <v>340</v>
      </c>
      <c r="M49" s="66">
        <v>-89.6</v>
      </c>
      <c r="N49" s="66">
        <v>1029</v>
      </c>
      <c r="O49" s="66">
        <v>1131</v>
      </c>
      <c r="P49" s="66">
        <v>1115</v>
      </c>
      <c r="Q49" s="66">
        <v>86</v>
      </c>
      <c r="R49" s="66">
        <v>0</v>
      </c>
      <c r="S49" s="66">
        <v>1096</v>
      </c>
      <c r="T49" s="66">
        <v>1434.6</v>
      </c>
      <c r="U49" s="66">
        <v>-58.8</v>
      </c>
      <c r="V49" s="66">
        <v>1249</v>
      </c>
      <c r="W49" s="66">
        <v>1391</v>
      </c>
      <c r="X49" s="66">
        <v>1048</v>
      </c>
      <c r="Y49" s="66">
        <v>-201</v>
      </c>
      <c r="Z49" s="66">
        <v>0</v>
      </c>
      <c r="AA49" s="66">
        <v>915</v>
      </c>
      <c r="AB49" s="66">
        <v>941.4</v>
      </c>
      <c r="AC49" s="66">
        <v>-110.4</v>
      </c>
      <c r="AD49" s="66">
        <v>97</v>
      </c>
      <c r="AE49" s="66">
        <v>124</v>
      </c>
      <c r="AF49" s="66">
        <v>147</v>
      </c>
      <c r="AG49" s="66">
        <v>50</v>
      </c>
      <c r="AH49" s="66">
        <v>0</v>
      </c>
      <c r="AI49" s="66">
        <v>122</v>
      </c>
      <c r="AJ49" s="66">
        <v>216.4</v>
      </c>
      <c r="AK49" s="66">
        <v>-4</v>
      </c>
      <c r="AL49" s="66">
        <v>37</v>
      </c>
      <c r="AM49" s="66">
        <v>60</v>
      </c>
      <c r="AN49" s="66">
        <v>34</v>
      </c>
      <c r="AO49" s="66">
        <v>-3</v>
      </c>
      <c r="AP49" s="66">
        <v>0</v>
      </c>
      <c r="AQ49" s="66">
        <v>5940.05</v>
      </c>
      <c r="AR49" s="66">
        <v>469.265</v>
      </c>
      <c r="AS49" s="66">
        <v>-51</v>
      </c>
      <c r="AT49" s="66">
        <v>121</v>
      </c>
      <c r="AU49" s="66">
        <v>186</v>
      </c>
      <c r="AV49" s="66">
        <v>167</v>
      </c>
      <c r="AW49" s="66">
        <v>46</v>
      </c>
      <c r="AX49" s="66">
        <v>0</v>
      </c>
      <c r="AY49" s="66">
        <v>49378.42</v>
      </c>
      <c r="AZ49" s="66">
        <v>4303.7314</v>
      </c>
      <c r="BA49" s="66">
        <v>-120</v>
      </c>
      <c r="BB49" s="66">
        <v>8456.4</v>
      </c>
      <c r="BC49" s="66">
        <v>11748.73</v>
      </c>
      <c r="BD49" s="66">
        <v>8130.63</v>
      </c>
      <c r="BE49" s="66">
        <v>-1081.04</v>
      </c>
      <c r="BF49" s="66">
        <v>0</v>
      </c>
      <c r="BG49" s="66">
        <v>5952.63</v>
      </c>
      <c r="BH49" s="66">
        <v>417.1071</v>
      </c>
      <c r="BI49" s="66">
        <v>-134.5276</v>
      </c>
      <c r="BJ49" s="66">
        <v>7376.43</v>
      </c>
      <c r="BK49" s="66">
        <v>9406.5</v>
      </c>
      <c r="BL49" s="66">
        <v>6440.27</v>
      </c>
      <c r="BM49" s="66">
        <v>-936.16</v>
      </c>
      <c r="BN49" s="66">
        <v>0</v>
      </c>
      <c r="BO49" s="66">
        <v>7659.79</v>
      </c>
      <c r="BP49" s="66">
        <v>544.6767</v>
      </c>
      <c r="BQ49" s="66">
        <v>-57.2676</v>
      </c>
      <c r="BR49" s="66">
        <v>13088.55</v>
      </c>
      <c r="BS49" s="66">
        <v>16066</v>
      </c>
      <c r="BT49" s="66">
        <v>12845.65</v>
      </c>
      <c r="BU49" s="66">
        <v>-470.9</v>
      </c>
      <c r="BV49" s="66">
        <v>0</v>
      </c>
      <c r="BW49" s="66">
        <v>12550.42</v>
      </c>
      <c r="BX49" s="66">
        <v>528.8387</v>
      </c>
      <c r="BY49" s="66">
        <v>-27.398</v>
      </c>
      <c r="BZ49" s="66">
        <v>36395.04</v>
      </c>
      <c r="CA49" s="66">
        <v>45909.01</v>
      </c>
      <c r="CB49" s="66">
        <v>26632.32</v>
      </c>
      <c r="CC49" s="66">
        <v>-9762.72</v>
      </c>
      <c r="CD49" s="66">
        <v>0</v>
      </c>
      <c r="CE49" s="66">
        <v>21004.37</v>
      </c>
      <c r="CF49" s="66">
        <v>1338.3497</v>
      </c>
      <c r="CG49" s="66">
        <v>-277.5608</v>
      </c>
      <c r="CH49" s="66">
        <v>10534.3686</v>
      </c>
      <c r="CI49" s="66">
        <v>-930.554</v>
      </c>
    </row>
    <row r="50" spans="1:87">
      <c r="A50" s="14">
        <v>45</v>
      </c>
      <c r="B50" s="14">
        <v>578</v>
      </c>
      <c r="C50" s="14" t="s">
        <v>175</v>
      </c>
      <c r="D50" s="14" t="s">
        <v>123</v>
      </c>
      <c r="E50" s="14" t="s">
        <v>176</v>
      </c>
      <c r="F50" s="15">
        <v>17</v>
      </c>
      <c r="G50" s="15">
        <v>24</v>
      </c>
      <c r="H50" s="15">
        <v>21</v>
      </c>
      <c r="I50" s="15">
        <v>4</v>
      </c>
      <c r="J50" s="15" t="s">
        <v>20</v>
      </c>
      <c r="K50" s="15">
        <v>22</v>
      </c>
      <c r="L50" s="15">
        <v>55</v>
      </c>
      <c r="M50" s="15"/>
      <c r="N50" s="15">
        <v>48</v>
      </c>
      <c r="O50" s="21">
        <v>56</v>
      </c>
      <c r="P50" s="21">
        <v>55</v>
      </c>
      <c r="Q50" s="21">
        <v>7</v>
      </c>
      <c r="R50" s="21" t="s">
        <v>20</v>
      </c>
      <c r="S50" s="21">
        <v>49</v>
      </c>
      <c r="T50" s="21">
        <v>49</v>
      </c>
      <c r="U50" s="21"/>
      <c r="V50" s="21">
        <v>69</v>
      </c>
      <c r="W50" s="21">
        <v>81</v>
      </c>
      <c r="X50" s="21">
        <v>106</v>
      </c>
      <c r="Y50" s="21">
        <v>37</v>
      </c>
      <c r="Z50" s="21" t="s">
        <v>21</v>
      </c>
      <c r="AA50" s="21">
        <v>96</v>
      </c>
      <c r="AB50" s="21">
        <v>144</v>
      </c>
      <c r="AC50" s="21"/>
      <c r="AD50" s="21">
        <v>8</v>
      </c>
      <c r="AE50" s="21">
        <v>10</v>
      </c>
      <c r="AF50" s="21">
        <v>13</v>
      </c>
      <c r="AG50" s="21">
        <v>5</v>
      </c>
      <c r="AH50" s="21" t="s">
        <v>21</v>
      </c>
      <c r="AI50" s="21">
        <v>10</v>
      </c>
      <c r="AJ50" s="21">
        <v>20</v>
      </c>
      <c r="AK50" s="21"/>
      <c r="AL50" s="21">
        <v>1</v>
      </c>
      <c r="AM50" s="21">
        <v>2</v>
      </c>
      <c r="AN50" s="21">
        <v>1</v>
      </c>
      <c r="AO50" s="21">
        <v>0</v>
      </c>
      <c r="AP50" s="21" t="s">
        <v>20</v>
      </c>
      <c r="AQ50" s="21">
        <v>0</v>
      </c>
      <c r="AR50" s="21">
        <v>0</v>
      </c>
      <c r="AS50" s="21"/>
      <c r="AT50" s="21">
        <v>5</v>
      </c>
      <c r="AU50" s="21">
        <v>8</v>
      </c>
      <c r="AV50" s="21">
        <v>17</v>
      </c>
      <c r="AW50" s="21">
        <v>12</v>
      </c>
      <c r="AX50" s="21" t="s">
        <v>21</v>
      </c>
      <c r="AY50" s="21">
        <v>5420.44</v>
      </c>
      <c r="AZ50" s="21">
        <v>542.044</v>
      </c>
      <c r="BA50" s="21"/>
      <c r="BB50" s="15">
        <v>462</v>
      </c>
      <c r="BC50" s="15">
        <v>693</v>
      </c>
      <c r="BD50" s="15">
        <v>0</v>
      </c>
      <c r="BE50" s="15">
        <v>-462</v>
      </c>
      <c r="BF50" s="15" t="s">
        <v>121</v>
      </c>
      <c r="BG50" s="15">
        <v>0</v>
      </c>
      <c r="BH50" s="15">
        <v>0</v>
      </c>
      <c r="BI50" s="15">
        <v>-18.48</v>
      </c>
      <c r="BJ50" s="15">
        <v>168</v>
      </c>
      <c r="BK50" s="15">
        <v>252</v>
      </c>
      <c r="BL50" s="15">
        <v>344.01</v>
      </c>
      <c r="BM50" s="15">
        <v>176.01</v>
      </c>
      <c r="BN50" s="15" t="s">
        <v>21</v>
      </c>
      <c r="BO50" s="15">
        <v>344.01</v>
      </c>
      <c r="BP50" s="15">
        <v>30.9609</v>
      </c>
      <c r="BQ50" s="15"/>
      <c r="BR50" s="15">
        <v>380.5</v>
      </c>
      <c r="BS50" s="15">
        <v>533</v>
      </c>
      <c r="BT50" s="15">
        <v>1181.2</v>
      </c>
      <c r="BU50" s="15">
        <v>648.2</v>
      </c>
      <c r="BV50" s="15" t="s">
        <v>21</v>
      </c>
      <c r="BW50" s="15">
        <v>1351.7</v>
      </c>
      <c r="BX50" s="15"/>
      <c r="BY50" s="15"/>
      <c r="BZ50" s="22">
        <v>1431</v>
      </c>
      <c r="CA50" s="22">
        <v>1788.75</v>
      </c>
      <c r="CB50" s="15">
        <v>2940</v>
      </c>
      <c r="CC50" s="15">
        <v>1509</v>
      </c>
      <c r="CD50" s="52" t="s">
        <v>21</v>
      </c>
      <c r="CE50" s="15">
        <v>2058</v>
      </c>
      <c r="CF50" s="52">
        <v>185.22</v>
      </c>
      <c r="CG50" s="52"/>
      <c r="CH50" s="72">
        <v>1026.2249</v>
      </c>
      <c r="CI50" s="72">
        <v>-18.48</v>
      </c>
    </row>
    <row r="51" spans="1:87">
      <c r="A51" s="14">
        <v>46</v>
      </c>
      <c r="B51" s="14">
        <v>373</v>
      </c>
      <c r="C51" s="14" t="s">
        <v>177</v>
      </c>
      <c r="D51" s="14" t="s">
        <v>132</v>
      </c>
      <c r="E51" s="14" t="s">
        <v>176</v>
      </c>
      <c r="F51" s="15">
        <v>17</v>
      </c>
      <c r="G51" s="15">
        <v>23</v>
      </c>
      <c r="H51" s="15">
        <v>69</v>
      </c>
      <c r="I51" s="15">
        <v>52</v>
      </c>
      <c r="J51" s="15" t="s">
        <v>21</v>
      </c>
      <c r="K51" s="15">
        <v>58</v>
      </c>
      <c r="L51" s="15">
        <v>203</v>
      </c>
      <c r="M51" s="15"/>
      <c r="N51" s="15">
        <v>42</v>
      </c>
      <c r="O51" s="21">
        <v>49</v>
      </c>
      <c r="P51" s="21">
        <v>19</v>
      </c>
      <c r="Q51" s="21">
        <v>-23</v>
      </c>
      <c r="R51" s="21" t="s">
        <v>121</v>
      </c>
      <c r="S51" s="21">
        <v>15</v>
      </c>
      <c r="T51" s="21">
        <v>12</v>
      </c>
      <c r="U51" s="21">
        <v>-13.8</v>
      </c>
      <c r="V51" s="21">
        <v>40</v>
      </c>
      <c r="W51" s="21">
        <v>46</v>
      </c>
      <c r="X51" s="21">
        <v>68</v>
      </c>
      <c r="Y51" s="21">
        <v>28</v>
      </c>
      <c r="Z51" s="21" t="s">
        <v>21</v>
      </c>
      <c r="AA51" s="21">
        <v>60</v>
      </c>
      <c r="AB51" s="21">
        <v>90</v>
      </c>
      <c r="AC51" s="21"/>
      <c r="AD51" s="21">
        <v>8</v>
      </c>
      <c r="AE51" s="21">
        <v>10</v>
      </c>
      <c r="AF51" s="21">
        <v>7</v>
      </c>
      <c r="AG51" s="21">
        <v>-1</v>
      </c>
      <c r="AH51" s="21" t="s">
        <v>121</v>
      </c>
      <c r="AI51" s="21">
        <v>6</v>
      </c>
      <c r="AJ51" s="21">
        <v>4.8</v>
      </c>
      <c r="AK51" s="21">
        <v>-0.4</v>
      </c>
      <c r="AL51" s="21">
        <v>1</v>
      </c>
      <c r="AM51" s="21">
        <v>2</v>
      </c>
      <c r="AN51" s="21">
        <v>2</v>
      </c>
      <c r="AO51" s="21">
        <v>1</v>
      </c>
      <c r="AP51" s="21" t="s">
        <v>21</v>
      </c>
      <c r="AQ51" s="21">
        <v>198</v>
      </c>
      <c r="AR51" s="21">
        <v>19.8</v>
      </c>
      <c r="AS51" s="21"/>
      <c r="AT51" s="21">
        <v>13</v>
      </c>
      <c r="AU51" s="21">
        <v>20</v>
      </c>
      <c r="AV51" s="21">
        <v>11</v>
      </c>
      <c r="AW51" s="21">
        <v>-2</v>
      </c>
      <c r="AX51" s="21" t="s">
        <v>121</v>
      </c>
      <c r="AY51" s="21">
        <v>3492</v>
      </c>
      <c r="AZ51" s="21">
        <v>174.6</v>
      </c>
      <c r="BA51" s="21">
        <v>-16</v>
      </c>
      <c r="BB51" s="15">
        <v>178.2</v>
      </c>
      <c r="BC51" s="15">
        <v>267.3</v>
      </c>
      <c r="BD51" s="15">
        <v>544.5</v>
      </c>
      <c r="BE51" s="15">
        <v>277.2</v>
      </c>
      <c r="BF51" s="15" t="s">
        <v>21</v>
      </c>
      <c r="BG51" s="15">
        <v>544.5</v>
      </c>
      <c r="BH51" s="15">
        <v>43.56</v>
      </c>
      <c r="BI51" s="15"/>
      <c r="BJ51" s="15">
        <v>702.5</v>
      </c>
      <c r="BK51" s="15">
        <v>843</v>
      </c>
      <c r="BL51" s="15">
        <v>84.5</v>
      </c>
      <c r="BM51" s="15">
        <v>-618</v>
      </c>
      <c r="BN51" s="15" t="s">
        <v>121</v>
      </c>
      <c r="BO51" s="15">
        <v>0</v>
      </c>
      <c r="BP51" s="15">
        <v>0</v>
      </c>
      <c r="BQ51" s="15">
        <v>-12.36</v>
      </c>
      <c r="BR51" s="15">
        <v>794.5</v>
      </c>
      <c r="BS51" s="17">
        <v>993</v>
      </c>
      <c r="BT51" s="15">
        <v>411</v>
      </c>
      <c r="BU51" s="15">
        <v>-383.5</v>
      </c>
      <c r="BV51" s="15" t="s">
        <v>121</v>
      </c>
      <c r="BW51" s="15">
        <v>344</v>
      </c>
      <c r="BX51" s="15">
        <v>17.2</v>
      </c>
      <c r="BY51" s="15">
        <v>-7.67</v>
      </c>
      <c r="BZ51" s="22">
        <v>1737</v>
      </c>
      <c r="CA51" s="22">
        <v>2171.25</v>
      </c>
      <c r="CB51" s="15">
        <v>2202.03</v>
      </c>
      <c r="CC51" s="15">
        <v>465.03</v>
      </c>
      <c r="CD51" s="52" t="s">
        <v>21</v>
      </c>
      <c r="CE51" s="15">
        <v>1727.03</v>
      </c>
      <c r="CF51" s="52">
        <v>155.4327</v>
      </c>
      <c r="CG51" s="52"/>
      <c r="CH51" s="72">
        <v>720.3927</v>
      </c>
      <c r="CI51" s="72">
        <v>-50.23</v>
      </c>
    </row>
    <row r="52" spans="1:87">
      <c r="A52" s="14">
        <v>47</v>
      </c>
      <c r="B52" s="14">
        <v>515</v>
      </c>
      <c r="C52" s="14" t="s">
        <v>178</v>
      </c>
      <c r="D52" s="14" t="s">
        <v>132</v>
      </c>
      <c r="E52" s="14" t="s">
        <v>176</v>
      </c>
      <c r="F52" s="15">
        <v>17</v>
      </c>
      <c r="G52" s="15">
        <v>23</v>
      </c>
      <c r="H52" s="15">
        <v>25</v>
      </c>
      <c r="I52" s="15">
        <v>8</v>
      </c>
      <c r="J52" s="15" t="s">
        <v>21</v>
      </c>
      <c r="K52" s="15">
        <v>18</v>
      </c>
      <c r="L52" s="15">
        <v>63</v>
      </c>
      <c r="M52" s="15"/>
      <c r="N52" s="15">
        <v>75</v>
      </c>
      <c r="O52" s="21">
        <v>82</v>
      </c>
      <c r="P52" s="21">
        <v>35</v>
      </c>
      <c r="Q52" s="21">
        <v>-40</v>
      </c>
      <c r="R52" s="21" t="s">
        <v>121</v>
      </c>
      <c r="S52" s="21">
        <v>28</v>
      </c>
      <c r="T52" s="21">
        <v>22.4</v>
      </c>
      <c r="U52" s="21">
        <v>-24</v>
      </c>
      <c r="V52" s="21">
        <v>63</v>
      </c>
      <c r="W52" s="21">
        <v>73</v>
      </c>
      <c r="X52" s="21">
        <v>26</v>
      </c>
      <c r="Y52" s="21">
        <v>-37</v>
      </c>
      <c r="Z52" s="21" t="s">
        <v>121</v>
      </c>
      <c r="AA52" s="21">
        <v>25</v>
      </c>
      <c r="AB52" s="21">
        <v>20</v>
      </c>
      <c r="AC52" s="21">
        <v>-14.8</v>
      </c>
      <c r="AD52" s="21">
        <v>2</v>
      </c>
      <c r="AE52" s="21">
        <v>3</v>
      </c>
      <c r="AF52" s="21">
        <v>5</v>
      </c>
      <c r="AG52" s="21">
        <v>3</v>
      </c>
      <c r="AH52" s="21" t="s">
        <v>21</v>
      </c>
      <c r="AI52" s="21">
        <v>4</v>
      </c>
      <c r="AJ52" s="21">
        <v>8</v>
      </c>
      <c r="AK52" s="21"/>
      <c r="AL52" s="21">
        <v>1</v>
      </c>
      <c r="AM52" s="21">
        <v>2</v>
      </c>
      <c r="AN52" s="21">
        <v>0</v>
      </c>
      <c r="AO52" s="21">
        <v>-1</v>
      </c>
      <c r="AP52" s="21" t="s">
        <v>121</v>
      </c>
      <c r="AQ52" s="21">
        <v>0</v>
      </c>
      <c r="AR52" s="21">
        <v>0</v>
      </c>
      <c r="AS52" s="21">
        <v>-3</v>
      </c>
      <c r="AT52" s="21">
        <v>5</v>
      </c>
      <c r="AU52" s="21">
        <v>8</v>
      </c>
      <c r="AV52" s="21">
        <v>10</v>
      </c>
      <c r="AW52" s="21">
        <v>5</v>
      </c>
      <c r="AX52" s="21" t="s">
        <v>21</v>
      </c>
      <c r="AY52" s="21">
        <v>2269.8</v>
      </c>
      <c r="AZ52" s="21">
        <v>226.98</v>
      </c>
      <c r="BA52" s="21"/>
      <c r="BB52" s="15">
        <v>734</v>
      </c>
      <c r="BC52" s="15">
        <v>1027.6</v>
      </c>
      <c r="BD52" s="15">
        <v>396</v>
      </c>
      <c r="BE52" s="15">
        <v>-338</v>
      </c>
      <c r="BF52" s="15" t="s">
        <v>121</v>
      </c>
      <c r="BG52" s="15">
        <v>990</v>
      </c>
      <c r="BH52" s="15">
        <v>49.5</v>
      </c>
      <c r="BI52" s="15">
        <v>-13.52</v>
      </c>
      <c r="BJ52" s="15">
        <v>84.5</v>
      </c>
      <c r="BK52" s="15">
        <v>169</v>
      </c>
      <c r="BL52" s="15">
        <v>0</v>
      </c>
      <c r="BM52" s="15">
        <v>-84.5</v>
      </c>
      <c r="BN52" s="15" t="s">
        <v>121</v>
      </c>
      <c r="BO52" s="15">
        <v>0</v>
      </c>
      <c r="BP52" s="15">
        <v>0</v>
      </c>
      <c r="BQ52" s="15">
        <v>-1.69</v>
      </c>
      <c r="BR52" s="15">
        <v>411</v>
      </c>
      <c r="BS52" s="15">
        <v>575</v>
      </c>
      <c r="BT52" s="15">
        <v>1260.01</v>
      </c>
      <c r="BU52" s="15">
        <v>849.01</v>
      </c>
      <c r="BV52" s="15" t="s">
        <v>21</v>
      </c>
      <c r="BW52" s="15">
        <v>889.29</v>
      </c>
      <c r="BX52" s="15">
        <v>80.0361</v>
      </c>
      <c r="BY52" s="15"/>
      <c r="BZ52" s="22">
        <v>2730</v>
      </c>
      <c r="CA52" s="22">
        <v>3412.5</v>
      </c>
      <c r="CB52" s="15">
        <v>1054</v>
      </c>
      <c r="CC52" s="15">
        <v>-1676</v>
      </c>
      <c r="CD52" s="52" t="s">
        <v>121</v>
      </c>
      <c r="CE52" s="15">
        <v>570</v>
      </c>
      <c r="CF52" s="52">
        <v>28.5</v>
      </c>
      <c r="CG52" s="52">
        <v>-33.52</v>
      </c>
      <c r="CH52" s="72">
        <v>498.4161</v>
      </c>
      <c r="CI52" s="72">
        <v>-90.53</v>
      </c>
    </row>
    <row r="53" spans="1:87">
      <c r="A53" s="14">
        <v>48</v>
      </c>
      <c r="B53" s="14">
        <v>308</v>
      </c>
      <c r="C53" s="14" t="s">
        <v>179</v>
      </c>
      <c r="D53" s="14" t="s">
        <v>123</v>
      </c>
      <c r="E53" s="14" t="s">
        <v>176</v>
      </c>
      <c r="F53" s="15">
        <v>27</v>
      </c>
      <c r="G53" s="15">
        <v>34</v>
      </c>
      <c r="H53" s="15">
        <v>17</v>
      </c>
      <c r="I53" s="15">
        <v>-10</v>
      </c>
      <c r="J53" s="15" t="s">
        <v>121</v>
      </c>
      <c r="K53" s="15">
        <v>17</v>
      </c>
      <c r="L53" s="15">
        <v>17</v>
      </c>
      <c r="M53" s="15">
        <v>-8</v>
      </c>
      <c r="N53" s="15">
        <v>28</v>
      </c>
      <c r="O53" s="21">
        <v>33</v>
      </c>
      <c r="P53" s="21">
        <v>26</v>
      </c>
      <c r="Q53" s="21">
        <v>-2</v>
      </c>
      <c r="R53" s="21" t="s">
        <v>121</v>
      </c>
      <c r="S53" s="21">
        <v>25</v>
      </c>
      <c r="T53" s="21">
        <v>20</v>
      </c>
      <c r="U53" s="21">
        <v>-1.2</v>
      </c>
      <c r="V53" s="21">
        <v>31</v>
      </c>
      <c r="W53" s="21">
        <v>35</v>
      </c>
      <c r="X53" s="21">
        <v>25</v>
      </c>
      <c r="Y53" s="21">
        <v>-6</v>
      </c>
      <c r="Z53" s="21" t="s">
        <v>121</v>
      </c>
      <c r="AA53" s="21">
        <v>21</v>
      </c>
      <c r="AB53" s="21">
        <v>16.8</v>
      </c>
      <c r="AC53" s="21">
        <v>-2.4</v>
      </c>
      <c r="AD53" s="21">
        <v>1</v>
      </c>
      <c r="AE53" s="21">
        <v>1</v>
      </c>
      <c r="AF53" s="21">
        <v>8</v>
      </c>
      <c r="AG53" s="21">
        <v>7</v>
      </c>
      <c r="AH53" s="21" t="s">
        <v>21</v>
      </c>
      <c r="AI53" s="21">
        <v>6</v>
      </c>
      <c r="AJ53" s="21">
        <v>12</v>
      </c>
      <c r="AK53" s="21"/>
      <c r="AL53" s="21">
        <v>1</v>
      </c>
      <c r="AM53" s="21">
        <v>2</v>
      </c>
      <c r="AN53" s="21">
        <v>0</v>
      </c>
      <c r="AO53" s="21">
        <v>-1</v>
      </c>
      <c r="AP53" s="21" t="s">
        <v>121</v>
      </c>
      <c r="AQ53" s="21">
        <v>0</v>
      </c>
      <c r="AR53" s="21">
        <v>0</v>
      </c>
      <c r="AS53" s="21">
        <v>-3</v>
      </c>
      <c r="AT53" s="21">
        <v>6</v>
      </c>
      <c r="AU53" s="21">
        <v>9</v>
      </c>
      <c r="AV53" s="21">
        <v>3</v>
      </c>
      <c r="AW53" s="21">
        <v>-3</v>
      </c>
      <c r="AX53" s="21" t="s">
        <v>121</v>
      </c>
      <c r="AY53" s="21">
        <v>1455</v>
      </c>
      <c r="AZ53" s="21">
        <v>72.75</v>
      </c>
      <c r="BA53" s="21">
        <v>-24</v>
      </c>
      <c r="BB53" s="15">
        <v>408</v>
      </c>
      <c r="BC53" s="15">
        <v>612</v>
      </c>
      <c r="BD53" s="15">
        <v>0</v>
      </c>
      <c r="BE53" s="15">
        <v>-408</v>
      </c>
      <c r="BF53" s="15" t="s">
        <v>121</v>
      </c>
      <c r="BG53" s="15">
        <v>0</v>
      </c>
      <c r="BH53" s="15">
        <v>0</v>
      </c>
      <c r="BI53" s="15">
        <v>-16.32</v>
      </c>
      <c r="BJ53" s="15">
        <v>168</v>
      </c>
      <c r="BK53" s="15">
        <v>252</v>
      </c>
      <c r="BL53" s="15">
        <v>0</v>
      </c>
      <c r="BM53" s="15">
        <v>-168</v>
      </c>
      <c r="BN53" s="15" t="s">
        <v>121</v>
      </c>
      <c r="BO53" s="15">
        <v>0</v>
      </c>
      <c r="BP53" s="15">
        <v>0</v>
      </c>
      <c r="BQ53" s="15">
        <v>-3.36</v>
      </c>
      <c r="BR53" s="15">
        <v>624</v>
      </c>
      <c r="BS53" s="17">
        <v>780</v>
      </c>
      <c r="BT53" s="15">
        <v>583.01</v>
      </c>
      <c r="BU53" s="15">
        <v>-40.99</v>
      </c>
      <c r="BV53" s="15" t="s">
        <v>121</v>
      </c>
      <c r="BW53" s="15">
        <v>548.01</v>
      </c>
      <c r="BX53" s="15">
        <v>27.4005</v>
      </c>
      <c r="BY53" s="15">
        <v>-0.8198</v>
      </c>
      <c r="BZ53" s="22">
        <v>4408</v>
      </c>
      <c r="CA53" s="22">
        <v>5510</v>
      </c>
      <c r="CB53" s="15">
        <v>1842.53</v>
      </c>
      <c r="CC53" s="15">
        <v>-2565.47</v>
      </c>
      <c r="CD53" s="52" t="s">
        <v>121</v>
      </c>
      <c r="CE53" s="15">
        <v>2543.03</v>
      </c>
      <c r="CF53" s="52">
        <v>127.1515</v>
      </c>
      <c r="CG53" s="52">
        <v>-51.3094</v>
      </c>
      <c r="CH53" s="72">
        <v>293.102</v>
      </c>
      <c r="CI53" s="72">
        <v>-110.4092</v>
      </c>
    </row>
    <row r="54" spans="1:87">
      <c r="A54" s="14">
        <v>49</v>
      </c>
      <c r="B54" s="14">
        <v>517</v>
      </c>
      <c r="C54" s="14" t="s">
        <v>180</v>
      </c>
      <c r="D54" s="14" t="s">
        <v>119</v>
      </c>
      <c r="E54" s="14" t="s">
        <v>176</v>
      </c>
      <c r="F54" s="15">
        <v>27</v>
      </c>
      <c r="G54" s="15">
        <v>35</v>
      </c>
      <c r="H54" s="15">
        <v>9</v>
      </c>
      <c r="I54" s="15">
        <v>-18</v>
      </c>
      <c r="J54" s="15" t="s">
        <v>121</v>
      </c>
      <c r="K54" s="15">
        <v>2</v>
      </c>
      <c r="L54" s="15">
        <v>2</v>
      </c>
      <c r="M54" s="15">
        <v>-14.4</v>
      </c>
      <c r="N54" s="15">
        <v>53</v>
      </c>
      <c r="O54" s="21">
        <v>60</v>
      </c>
      <c r="P54" s="21">
        <v>52</v>
      </c>
      <c r="Q54" s="21">
        <v>-1</v>
      </c>
      <c r="R54" s="21" t="s">
        <v>121</v>
      </c>
      <c r="S54" s="21">
        <v>50</v>
      </c>
      <c r="T54" s="21">
        <v>40</v>
      </c>
      <c r="U54" s="21">
        <v>-0.6</v>
      </c>
      <c r="V54" s="21">
        <v>41</v>
      </c>
      <c r="W54" s="21">
        <v>47</v>
      </c>
      <c r="X54" s="21">
        <v>36</v>
      </c>
      <c r="Y54" s="21">
        <v>-5</v>
      </c>
      <c r="Z54" s="21" t="s">
        <v>121</v>
      </c>
      <c r="AA54" s="21">
        <v>37</v>
      </c>
      <c r="AB54" s="21">
        <v>29.6</v>
      </c>
      <c r="AC54" s="21">
        <v>-2</v>
      </c>
      <c r="AD54" s="21">
        <v>1</v>
      </c>
      <c r="AE54" s="21">
        <v>1</v>
      </c>
      <c r="AF54" s="21">
        <v>3</v>
      </c>
      <c r="AG54" s="21">
        <v>2</v>
      </c>
      <c r="AH54" s="21" t="s">
        <v>21</v>
      </c>
      <c r="AI54" s="21">
        <v>3</v>
      </c>
      <c r="AJ54" s="21">
        <v>6</v>
      </c>
      <c r="AK54" s="21"/>
      <c r="AL54" s="21">
        <v>1</v>
      </c>
      <c r="AM54" s="21">
        <v>2</v>
      </c>
      <c r="AN54" s="21">
        <v>1</v>
      </c>
      <c r="AO54" s="21">
        <v>0</v>
      </c>
      <c r="AP54" s="21" t="s">
        <v>20</v>
      </c>
      <c r="AQ54" s="21">
        <v>198</v>
      </c>
      <c r="AR54" s="21">
        <v>15.84</v>
      </c>
      <c r="AS54" s="21"/>
      <c r="AT54" s="21">
        <v>1</v>
      </c>
      <c r="AU54" s="21">
        <v>3</v>
      </c>
      <c r="AV54" s="21">
        <v>11</v>
      </c>
      <c r="AW54" s="21">
        <v>10</v>
      </c>
      <c r="AX54" s="21" t="s">
        <v>21</v>
      </c>
      <c r="AY54" s="21">
        <v>3492</v>
      </c>
      <c r="AZ54" s="21">
        <v>349.2</v>
      </c>
      <c r="BA54" s="21"/>
      <c r="BB54" s="15">
        <v>380.1</v>
      </c>
      <c r="BC54" s="15">
        <v>570.15</v>
      </c>
      <c r="BD54" s="15">
        <v>990.01</v>
      </c>
      <c r="BE54" s="15">
        <v>419.86</v>
      </c>
      <c r="BF54" s="15" t="s">
        <v>21</v>
      </c>
      <c r="BG54" s="15">
        <v>594.01</v>
      </c>
      <c r="BH54" s="15">
        <v>47.5208</v>
      </c>
      <c r="BI54" s="15"/>
      <c r="BJ54" s="15">
        <v>86</v>
      </c>
      <c r="BK54" s="15">
        <v>172</v>
      </c>
      <c r="BL54" s="15">
        <v>86</v>
      </c>
      <c r="BM54" s="15">
        <v>0</v>
      </c>
      <c r="BN54" s="15" t="s">
        <v>20</v>
      </c>
      <c r="BO54" s="15">
        <v>86</v>
      </c>
      <c r="BP54" s="15">
        <v>6.02</v>
      </c>
      <c r="BQ54" s="15"/>
      <c r="BR54" s="15">
        <v>848.65</v>
      </c>
      <c r="BS54" s="17">
        <v>1061</v>
      </c>
      <c r="BT54" s="15">
        <v>483.25</v>
      </c>
      <c r="BU54" s="15">
        <v>-365.4</v>
      </c>
      <c r="BV54" s="15" t="s">
        <v>121</v>
      </c>
      <c r="BW54" s="15">
        <v>448.25</v>
      </c>
      <c r="BX54" s="17"/>
      <c r="BY54" s="17"/>
      <c r="BZ54" s="22">
        <v>2230</v>
      </c>
      <c r="CA54" s="22">
        <v>2787.5</v>
      </c>
      <c r="CB54" s="15">
        <v>3207.06</v>
      </c>
      <c r="CC54" s="15">
        <v>977.06</v>
      </c>
      <c r="CD54" s="52" t="s">
        <v>21</v>
      </c>
      <c r="CE54" s="15">
        <v>3302.06</v>
      </c>
      <c r="CF54" s="52">
        <v>297.1854</v>
      </c>
      <c r="CG54" s="52"/>
      <c r="CH54" s="72">
        <v>793.3662</v>
      </c>
      <c r="CI54" s="72">
        <v>-17</v>
      </c>
    </row>
    <row r="55" spans="1:87">
      <c r="A55" s="14">
        <v>50</v>
      </c>
      <c r="B55" s="14">
        <v>744</v>
      </c>
      <c r="C55" s="14" t="s">
        <v>181</v>
      </c>
      <c r="D55" s="14" t="s">
        <v>123</v>
      </c>
      <c r="E55" s="14" t="s">
        <v>176</v>
      </c>
      <c r="F55" s="15">
        <v>20</v>
      </c>
      <c r="G55" s="15">
        <v>27</v>
      </c>
      <c r="H55" s="15">
        <v>21</v>
      </c>
      <c r="I55" s="15">
        <v>1</v>
      </c>
      <c r="J55" s="15" t="s">
        <v>20</v>
      </c>
      <c r="K55" s="15">
        <v>21</v>
      </c>
      <c r="L55" s="15">
        <v>52.5</v>
      </c>
      <c r="M55" s="15"/>
      <c r="N55" s="15">
        <v>31</v>
      </c>
      <c r="O55" s="21">
        <v>35</v>
      </c>
      <c r="P55" s="21">
        <v>26</v>
      </c>
      <c r="Q55" s="21">
        <v>-5</v>
      </c>
      <c r="R55" s="21" t="s">
        <v>121</v>
      </c>
      <c r="S55" s="21">
        <v>22</v>
      </c>
      <c r="T55" s="21">
        <v>17.6</v>
      </c>
      <c r="U55" s="21">
        <v>-3</v>
      </c>
      <c r="V55" s="21">
        <v>50</v>
      </c>
      <c r="W55" s="21">
        <v>57</v>
      </c>
      <c r="X55" s="21">
        <v>37</v>
      </c>
      <c r="Y55" s="21">
        <v>-13</v>
      </c>
      <c r="Z55" s="21" t="s">
        <v>121</v>
      </c>
      <c r="AA55" s="21">
        <v>32</v>
      </c>
      <c r="AB55" s="21">
        <v>25.6</v>
      </c>
      <c r="AC55" s="21">
        <v>-5.2</v>
      </c>
      <c r="AD55" s="21">
        <v>4</v>
      </c>
      <c r="AE55" s="21">
        <v>5</v>
      </c>
      <c r="AF55" s="21">
        <v>6</v>
      </c>
      <c r="AG55" s="21">
        <v>2</v>
      </c>
      <c r="AH55" s="21" t="s">
        <v>21</v>
      </c>
      <c r="AI55" s="21">
        <v>5</v>
      </c>
      <c r="AJ55" s="21">
        <v>10</v>
      </c>
      <c r="AK55" s="21"/>
      <c r="AL55" s="21">
        <v>1</v>
      </c>
      <c r="AM55" s="21">
        <v>2</v>
      </c>
      <c r="AN55" s="21">
        <v>0</v>
      </c>
      <c r="AO55" s="21">
        <v>-1</v>
      </c>
      <c r="AP55" s="21" t="s">
        <v>121</v>
      </c>
      <c r="AQ55" s="21">
        <v>0</v>
      </c>
      <c r="AR55" s="21">
        <v>0</v>
      </c>
      <c r="AS55" s="21">
        <v>-3</v>
      </c>
      <c r="AT55" s="21">
        <v>6</v>
      </c>
      <c r="AU55" s="21">
        <v>9</v>
      </c>
      <c r="AV55" s="21">
        <v>4</v>
      </c>
      <c r="AW55" s="21">
        <v>-2</v>
      </c>
      <c r="AX55" s="21" t="s">
        <v>121</v>
      </c>
      <c r="AY55" s="21">
        <v>2619</v>
      </c>
      <c r="AZ55" s="21">
        <v>130.95</v>
      </c>
      <c r="BA55" s="21">
        <v>-16</v>
      </c>
      <c r="BB55" s="17">
        <v>300</v>
      </c>
      <c r="BC55" s="15">
        <v>450</v>
      </c>
      <c r="BD55" s="15">
        <v>198</v>
      </c>
      <c r="BE55" s="15">
        <v>-102</v>
      </c>
      <c r="BF55" s="15" t="s">
        <v>121</v>
      </c>
      <c r="BG55" s="15">
        <v>198</v>
      </c>
      <c r="BH55" s="15">
        <v>9.9</v>
      </c>
      <c r="BI55" s="15">
        <v>-4.08</v>
      </c>
      <c r="BJ55" s="15">
        <v>168</v>
      </c>
      <c r="BK55" s="15">
        <v>252</v>
      </c>
      <c r="BL55" s="15">
        <v>0</v>
      </c>
      <c r="BM55" s="15">
        <v>-168</v>
      </c>
      <c r="BN55" s="15" t="s">
        <v>121</v>
      </c>
      <c r="BO55" s="15">
        <v>0</v>
      </c>
      <c r="BP55" s="15">
        <v>0</v>
      </c>
      <c r="BQ55" s="15">
        <v>-3.36</v>
      </c>
      <c r="BR55" s="15">
        <v>240.5</v>
      </c>
      <c r="BS55" s="15">
        <v>337</v>
      </c>
      <c r="BT55" s="15">
        <v>660.53</v>
      </c>
      <c r="BU55" s="15">
        <v>420.03</v>
      </c>
      <c r="BV55" s="15" t="s">
        <v>21</v>
      </c>
      <c r="BW55" s="15">
        <v>382.03</v>
      </c>
      <c r="BX55" s="15">
        <v>34.3827</v>
      </c>
      <c r="BY55" s="15"/>
      <c r="BZ55" s="22">
        <v>2336.8</v>
      </c>
      <c r="CA55" s="22">
        <v>2921</v>
      </c>
      <c r="CB55" s="15">
        <v>569</v>
      </c>
      <c r="CC55" s="15">
        <v>-1767.8</v>
      </c>
      <c r="CD55" s="52" t="s">
        <v>121</v>
      </c>
      <c r="CE55" s="15">
        <v>569</v>
      </c>
      <c r="CF55" s="52">
        <v>28.45</v>
      </c>
      <c r="CG55" s="52">
        <v>-35.356</v>
      </c>
      <c r="CH55" s="72">
        <v>309.3827</v>
      </c>
      <c r="CI55" s="72">
        <v>-69.996</v>
      </c>
    </row>
    <row r="56" spans="1:87">
      <c r="A56" s="14">
        <v>51</v>
      </c>
      <c r="B56" s="14">
        <v>391</v>
      </c>
      <c r="C56" s="14" t="s">
        <v>182</v>
      </c>
      <c r="D56" s="14" t="s">
        <v>132</v>
      </c>
      <c r="E56" s="14" t="s">
        <v>176</v>
      </c>
      <c r="F56" s="15">
        <v>17</v>
      </c>
      <c r="G56" s="15">
        <v>23</v>
      </c>
      <c r="H56" s="15">
        <v>10</v>
      </c>
      <c r="I56" s="15">
        <v>-7</v>
      </c>
      <c r="J56" s="15" t="s">
        <v>121</v>
      </c>
      <c r="K56" s="15">
        <v>12</v>
      </c>
      <c r="L56" s="15">
        <v>12</v>
      </c>
      <c r="M56" s="15">
        <v>-5.6</v>
      </c>
      <c r="N56" s="15">
        <v>65</v>
      </c>
      <c r="O56" s="21">
        <v>75</v>
      </c>
      <c r="P56" s="21">
        <v>60</v>
      </c>
      <c r="Q56" s="21">
        <v>-5</v>
      </c>
      <c r="R56" s="21" t="s">
        <v>121</v>
      </c>
      <c r="S56" s="21">
        <v>47</v>
      </c>
      <c r="T56" s="21">
        <v>37.6</v>
      </c>
      <c r="U56" s="21">
        <v>-3</v>
      </c>
      <c r="V56" s="21">
        <v>74</v>
      </c>
      <c r="W56" s="21">
        <v>84</v>
      </c>
      <c r="X56" s="21">
        <v>38</v>
      </c>
      <c r="Y56" s="21">
        <v>-36</v>
      </c>
      <c r="Z56" s="21" t="s">
        <v>121</v>
      </c>
      <c r="AA56" s="21">
        <v>34</v>
      </c>
      <c r="AB56" s="21">
        <v>27.2</v>
      </c>
      <c r="AC56" s="21">
        <v>-14.4</v>
      </c>
      <c r="AD56" s="21">
        <v>1</v>
      </c>
      <c r="AE56" s="21">
        <v>1</v>
      </c>
      <c r="AF56" s="21">
        <v>6</v>
      </c>
      <c r="AG56" s="21">
        <v>5</v>
      </c>
      <c r="AH56" s="21" t="s">
        <v>21</v>
      </c>
      <c r="AI56" s="21">
        <v>6</v>
      </c>
      <c r="AJ56" s="21">
        <v>12</v>
      </c>
      <c r="AK56" s="21"/>
      <c r="AL56" s="21">
        <v>1</v>
      </c>
      <c r="AM56" s="21">
        <v>2</v>
      </c>
      <c r="AN56" s="21">
        <v>2</v>
      </c>
      <c r="AO56" s="21">
        <v>1</v>
      </c>
      <c r="AP56" s="21" t="s">
        <v>21</v>
      </c>
      <c r="AQ56" s="21">
        <v>396</v>
      </c>
      <c r="AR56" s="21">
        <v>39.6</v>
      </c>
      <c r="AS56" s="21"/>
      <c r="AT56" s="21">
        <v>1</v>
      </c>
      <c r="AU56" s="21">
        <v>3</v>
      </c>
      <c r="AV56" s="21">
        <v>12</v>
      </c>
      <c r="AW56" s="21">
        <v>11</v>
      </c>
      <c r="AX56" s="21" t="s">
        <v>21</v>
      </c>
      <c r="AY56" s="21">
        <v>2269.8</v>
      </c>
      <c r="AZ56" s="21">
        <v>226.98</v>
      </c>
      <c r="BA56" s="21"/>
      <c r="BB56" s="17">
        <v>150</v>
      </c>
      <c r="BC56" s="15">
        <v>225</v>
      </c>
      <c r="BD56" s="15">
        <v>396.01</v>
      </c>
      <c r="BE56" s="15">
        <v>171.01</v>
      </c>
      <c r="BF56" s="15" t="s">
        <v>21</v>
      </c>
      <c r="BG56" s="15">
        <v>594.01</v>
      </c>
      <c r="BH56" s="15">
        <v>47.5208</v>
      </c>
      <c r="BI56" s="15"/>
      <c r="BJ56" s="15">
        <v>84.5</v>
      </c>
      <c r="BK56" s="15">
        <v>169</v>
      </c>
      <c r="BL56" s="15">
        <v>66</v>
      </c>
      <c r="BM56" s="15">
        <v>-18.5</v>
      </c>
      <c r="BN56" s="15" t="s">
        <v>121</v>
      </c>
      <c r="BO56" s="15">
        <v>66</v>
      </c>
      <c r="BP56" s="15">
        <v>3.3</v>
      </c>
      <c r="BQ56" s="15">
        <v>-0.37</v>
      </c>
      <c r="BR56" s="15">
        <v>1706.58</v>
      </c>
      <c r="BS56" s="15">
        <v>1877</v>
      </c>
      <c r="BT56" s="15">
        <v>907.01</v>
      </c>
      <c r="BU56" s="15">
        <v>-799.57</v>
      </c>
      <c r="BV56" s="15" t="s">
        <v>121</v>
      </c>
      <c r="BW56" s="15">
        <v>873.51</v>
      </c>
      <c r="BX56" s="15">
        <v>43.6755</v>
      </c>
      <c r="BY56" s="15">
        <v>-15.9914</v>
      </c>
      <c r="BZ56" s="22">
        <v>380</v>
      </c>
      <c r="CA56" s="22">
        <v>532</v>
      </c>
      <c r="CB56" s="15">
        <v>2049</v>
      </c>
      <c r="CC56" s="15">
        <v>1669</v>
      </c>
      <c r="CD56" s="52" t="s">
        <v>21</v>
      </c>
      <c r="CE56" s="15">
        <v>294</v>
      </c>
      <c r="CF56" s="52">
        <v>26.46</v>
      </c>
      <c r="CG56" s="52"/>
      <c r="CH56" s="72">
        <v>476.3363</v>
      </c>
      <c r="CI56" s="72">
        <v>-39.3614</v>
      </c>
    </row>
    <row r="57" spans="1:87">
      <c r="A57" s="14">
        <v>52</v>
      </c>
      <c r="B57" s="14">
        <v>355</v>
      </c>
      <c r="C57" s="14" t="s">
        <v>183</v>
      </c>
      <c r="D57" s="14" t="s">
        <v>123</v>
      </c>
      <c r="E57" s="14" t="s">
        <v>176</v>
      </c>
      <c r="F57" s="15">
        <v>20</v>
      </c>
      <c r="G57" s="15">
        <v>27</v>
      </c>
      <c r="H57" s="15">
        <v>4</v>
      </c>
      <c r="I57" s="15">
        <v>-16</v>
      </c>
      <c r="J57" s="15" t="s">
        <v>121</v>
      </c>
      <c r="K57" s="15">
        <v>4</v>
      </c>
      <c r="L57" s="15">
        <v>4</v>
      </c>
      <c r="M57" s="15">
        <v>-12.8</v>
      </c>
      <c r="N57" s="15">
        <v>42</v>
      </c>
      <c r="O57" s="21">
        <v>49</v>
      </c>
      <c r="P57" s="21">
        <v>54</v>
      </c>
      <c r="Q57" s="21">
        <v>12</v>
      </c>
      <c r="R57" s="21" t="s">
        <v>21</v>
      </c>
      <c r="S57" s="21">
        <v>49</v>
      </c>
      <c r="T57" s="21">
        <v>98</v>
      </c>
      <c r="U57" s="21"/>
      <c r="V57" s="21">
        <v>61</v>
      </c>
      <c r="W57" s="21">
        <v>71</v>
      </c>
      <c r="X57" s="21">
        <v>42</v>
      </c>
      <c r="Y57" s="21">
        <v>-19</v>
      </c>
      <c r="Z57" s="21" t="s">
        <v>121</v>
      </c>
      <c r="AA57" s="21">
        <v>32</v>
      </c>
      <c r="AB57" s="21">
        <v>25.6</v>
      </c>
      <c r="AC57" s="21">
        <v>-7.6</v>
      </c>
      <c r="AD57" s="21">
        <v>1</v>
      </c>
      <c r="AE57" s="21">
        <v>1</v>
      </c>
      <c r="AF57" s="21">
        <v>6</v>
      </c>
      <c r="AG57" s="21">
        <v>5</v>
      </c>
      <c r="AH57" s="21" t="s">
        <v>21</v>
      </c>
      <c r="AI57" s="21">
        <v>6</v>
      </c>
      <c r="AJ57" s="21">
        <v>12</v>
      </c>
      <c r="AK57" s="21"/>
      <c r="AL57" s="21">
        <v>4</v>
      </c>
      <c r="AM57" s="21">
        <v>6</v>
      </c>
      <c r="AN57" s="21">
        <v>3</v>
      </c>
      <c r="AO57" s="21">
        <v>-1</v>
      </c>
      <c r="AP57" s="21" t="s">
        <v>121</v>
      </c>
      <c r="AQ57" s="21">
        <v>396</v>
      </c>
      <c r="AR57" s="21">
        <v>19.8</v>
      </c>
      <c r="AS57" s="21">
        <v>-3</v>
      </c>
      <c r="AT57" s="21">
        <v>4</v>
      </c>
      <c r="AU57" s="21">
        <v>6</v>
      </c>
      <c r="AV57" s="21">
        <v>10</v>
      </c>
      <c r="AW57" s="21">
        <v>6</v>
      </c>
      <c r="AX57" s="21" t="s">
        <v>21</v>
      </c>
      <c r="AY57" s="21">
        <v>1395</v>
      </c>
      <c r="AZ57" s="21">
        <v>139.5</v>
      </c>
      <c r="BA57" s="21"/>
      <c r="BB57" s="17">
        <v>300</v>
      </c>
      <c r="BC57" s="15">
        <v>450</v>
      </c>
      <c r="BD57" s="15">
        <v>384.84</v>
      </c>
      <c r="BE57" s="15">
        <v>84.84</v>
      </c>
      <c r="BF57" s="15" t="s">
        <v>20</v>
      </c>
      <c r="BG57" s="15">
        <v>0</v>
      </c>
      <c r="BH57" s="15">
        <v>0</v>
      </c>
      <c r="BI57" s="15"/>
      <c r="BJ57" s="15">
        <v>535.01</v>
      </c>
      <c r="BK57" s="15">
        <v>642</v>
      </c>
      <c r="BL57" s="15">
        <v>1412.53</v>
      </c>
      <c r="BM57" s="15">
        <v>877.52</v>
      </c>
      <c r="BN57" s="15" t="s">
        <v>21</v>
      </c>
      <c r="BO57" s="15">
        <v>1412.53</v>
      </c>
      <c r="BP57" s="15">
        <v>127.1277</v>
      </c>
      <c r="BQ57" s="15"/>
      <c r="BR57" s="15">
        <v>408</v>
      </c>
      <c r="BS57" s="15">
        <v>571</v>
      </c>
      <c r="BT57" s="15">
        <v>517.5</v>
      </c>
      <c r="BU57" s="15">
        <v>109.5</v>
      </c>
      <c r="BV57" s="49" t="s">
        <v>20</v>
      </c>
      <c r="BW57" s="15">
        <v>625.5</v>
      </c>
      <c r="BX57" s="15"/>
      <c r="BY57" s="15"/>
      <c r="BZ57" s="22">
        <v>3969.2</v>
      </c>
      <c r="CA57" s="22">
        <v>4961.5</v>
      </c>
      <c r="CB57" s="15">
        <v>1569</v>
      </c>
      <c r="CC57" s="15">
        <v>-2400.2</v>
      </c>
      <c r="CD57" s="52" t="s">
        <v>121</v>
      </c>
      <c r="CE57" s="15">
        <v>804</v>
      </c>
      <c r="CF57" s="52">
        <v>40.2</v>
      </c>
      <c r="CG57" s="52">
        <v>-48.004</v>
      </c>
      <c r="CH57" s="72">
        <v>466.2277</v>
      </c>
      <c r="CI57" s="72">
        <v>-71.404</v>
      </c>
    </row>
    <row r="58" spans="1:87">
      <c r="A58" s="14">
        <v>53</v>
      </c>
      <c r="B58" s="14">
        <v>349</v>
      </c>
      <c r="C58" s="14" t="s">
        <v>184</v>
      </c>
      <c r="D58" s="14" t="s">
        <v>132</v>
      </c>
      <c r="E58" s="14" t="s">
        <v>176</v>
      </c>
      <c r="F58" s="15">
        <v>17</v>
      </c>
      <c r="G58" s="15">
        <v>23</v>
      </c>
      <c r="H58" s="15">
        <v>33</v>
      </c>
      <c r="I58" s="15">
        <v>16</v>
      </c>
      <c r="J58" s="15" t="s">
        <v>21</v>
      </c>
      <c r="K58" s="15">
        <v>33</v>
      </c>
      <c r="L58" s="15">
        <v>115.5</v>
      </c>
      <c r="M58" s="15"/>
      <c r="N58" s="15">
        <v>64</v>
      </c>
      <c r="O58" s="21">
        <v>73</v>
      </c>
      <c r="P58" s="21">
        <v>70</v>
      </c>
      <c r="Q58" s="21">
        <v>6</v>
      </c>
      <c r="R58" s="21" t="s">
        <v>20</v>
      </c>
      <c r="S58" s="21">
        <v>54</v>
      </c>
      <c r="T58" s="21">
        <v>54</v>
      </c>
      <c r="U58" s="21"/>
      <c r="V58" s="21">
        <v>47</v>
      </c>
      <c r="W58" s="21">
        <v>53</v>
      </c>
      <c r="X58" s="21">
        <v>50</v>
      </c>
      <c r="Y58" s="21">
        <v>3</v>
      </c>
      <c r="Z58" s="21" t="s">
        <v>20</v>
      </c>
      <c r="AA58" s="21">
        <v>40</v>
      </c>
      <c r="AB58" s="21">
        <v>40</v>
      </c>
      <c r="AC58" s="21"/>
      <c r="AD58" s="21">
        <v>2</v>
      </c>
      <c r="AE58" s="21">
        <v>3</v>
      </c>
      <c r="AF58" s="21">
        <v>6</v>
      </c>
      <c r="AG58" s="21">
        <v>4</v>
      </c>
      <c r="AH58" s="21" t="s">
        <v>21</v>
      </c>
      <c r="AI58" s="21">
        <v>6</v>
      </c>
      <c r="AJ58" s="21">
        <v>12</v>
      </c>
      <c r="AK58" s="21"/>
      <c r="AL58" s="21">
        <v>1</v>
      </c>
      <c r="AM58" s="21">
        <v>2</v>
      </c>
      <c r="AN58" s="21">
        <v>3</v>
      </c>
      <c r="AO58" s="21">
        <v>2</v>
      </c>
      <c r="AP58" s="21" t="s">
        <v>21</v>
      </c>
      <c r="AQ58" s="21">
        <v>0</v>
      </c>
      <c r="AR58" s="21">
        <v>0</v>
      </c>
      <c r="AS58" s="21"/>
      <c r="AT58" s="21">
        <v>11</v>
      </c>
      <c r="AU58" s="21">
        <v>17</v>
      </c>
      <c r="AV58" s="21">
        <v>13</v>
      </c>
      <c r="AW58" s="21">
        <v>2</v>
      </c>
      <c r="AX58" s="21" t="s">
        <v>20</v>
      </c>
      <c r="AY58" s="21">
        <v>1940</v>
      </c>
      <c r="AZ58" s="21">
        <v>155.2</v>
      </c>
      <c r="BA58" s="21"/>
      <c r="BB58" s="15">
        <v>396</v>
      </c>
      <c r="BC58" s="15">
        <v>594</v>
      </c>
      <c r="BD58" s="15">
        <v>702.9</v>
      </c>
      <c r="BE58" s="15">
        <v>108.9</v>
      </c>
      <c r="BF58" s="15" t="s">
        <v>21</v>
      </c>
      <c r="BG58" s="15">
        <v>702.9</v>
      </c>
      <c r="BH58" s="15">
        <v>56.232</v>
      </c>
      <c r="BI58" s="15"/>
      <c r="BJ58" s="15">
        <v>540.01</v>
      </c>
      <c r="BK58" s="15">
        <v>648</v>
      </c>
      <c r="BL58" s="15">
        <v>796.51</v>
      </c>
      <c r="BM58" s="15">
        <v>256.5</v>
      </c>
      <c r="BN58" s="15" t="s">
        <v>21</v>
      </c>
      <c r="BO58" s="15">
        <v>256.5</v>
      </c>
      <c r="BP58" s="15">
        <v>23.085</v>
      </c>
      <c r="BQ58" s="15"/>
      <c r="BR58" s="15">
        <v>274</v>
      </c>
      <c r="BS58" s="15">
        <v>384</v>
      </c>
      <c r="BT58" s="15">
        <v>426.09</v>
      </c>
      <c r="BU58" s="15">
        <v>42.09</v>
      </c>
      <c r="BV58" s="15" t="s">
        <v>21</v>
      </c>
      <c r="BW58" s="15">
        <v>392.59</v>
      </c>
      <c r="BX58" s="15"/>
      <c r="BY58" s="15"/>
      <c r="BZ58" s="22">
        <v>285</v>
      </c>
      <c r="CA58" s="22">
        <v>399</v>
      </c>
      <c r="CB58" s="15">
        <v>1176</v>
      </c>
      <c r="CC58" s="15">
        <v>891</v>
      </c>
      <c r="CD58" s="52" t="s">
        <v>21</v>
      </c>
      <c r="CE58" s="15">
        <v>882</v>
      </c>
      <c r="CF58" s="52">
        <v>79.38</v>
      </c>
      <c r="CG58" s="52"/>
      <c r="CH58" s="72">
        <v>535.397</v>
      </c>
      <c r="CI58" s="72">
        <v>0</v>
      </c>
    </row>
    <row r="59" spans="1:87">
      <c r="A59" s="14">
        <v>54</v>
      </c>
      <c r="B59" s="14">
        <v>742</v>
      </c>
      <c r="C59" s="14" t="s">
        <v>185</v>
      </c>
      <c r="D59" s="14" t="s">
        <v>123</v>
      </c>
      <c r="E59" s="14" t="s">
        <v>176</v>
      </c>
      <c r="F59" s="15">
        <v>27</v>
      </c>
      <c r="G59" s="15">
        <v>34</v>
      </c>
      <c r="H59" s="15">
        <v>24</v>
      </c>
      <c r="I59" s="15">
        <v>-3</v>
      </c>
      <c r="J59" s="15" t="s">
        <v>121</v>
      </c>
      <c r="K59" s="15">
        <v>18</v>
      </c>
      <c r="L59" s="15">
        <v>18</v>
      </c>
      <c r="M59" s="15">
        <v>-2.4</v>
      </c>
      <c r="N59" s="15">
        <v>55</v>
      </c>
      <c r="O59" s="21">
        <v>63</v>
      </c>
      <c r="P59" s="21">
        <v>55</v>
      </c>
      <c r="Q59" s="21">
        <v>0</v>
      </c>
      <c r="R59" s="21" t="s">
        <v>20</v>
      </c>
      <c r="S59" s="21">
        <v>52</v>
      </c>
      <c r="T59" s="21">
        <v>52</v>
      </c>
      <c r="U59" s="21"/>
      <c r="V59" s="21">
        <v>30</v>
      </c>
      <c r="W59" s="21">
        <v>33</v>
      </c>
      <c r="X59" s="21">
        <v>33</v>
      </c>
      <c r="Y59" s="21">
        <v>3</v>
      </c>
      <c r="Z59" s="21" t="s">
        <v>21</v>
      </c>
      <c r="AA59" s="21">
        <v>31</v>
      </c>
      <c r="AB59" s="21">
        <v>46.5</v>
      </c>
      <c r="AC59" s="21"/>
      <c r="AD59" s="21">
        <v>1</v>
      </c>
      <c r="AE59" s="21">
        <v>1</v>
      </c>
      <c r="AF59" s="21">
        <v>5</v>
      </c>
      <c r="AG59" s="21">
        <v>4</v>
      </c>
      <c r="AH59" s="21" t="s">
        <v>21</v>
      </c>
      <c r="AI59" s="21">
        <v>2</v>
      </c>
      <c r="AJ59" s="21">
        <v>4</v>
      </c>
      <c r="AK59" s="21"/>
      <c r="AL59" s="21">
        <v>1</v>
      </c>
      <c r="AM59" s="21">
        <v>2</v>
      </c>
      <c r="AN59" s="21">
        <v>1</v>
      </c>
      <c r="AO59" s="21">
        <v>0</v>
      </c>
      <c r="AP59" s="21" t="s">
        <v>20</v>
      </c>
      <c r="AQ59" s="21">
        <v>198</v>
      </c>
      <c r="AR59" s="21">
        <v>15.84</v>
      </c>
      <c r="AS59" s="21"/>
      <c r="AT59" s="21">
        <v>7</v>
      </c>
      <c r="AU59" s="21">
        <v>11</v>
      </c>
      <c r="AV59" s="21">
        <v>6</v>
      </c>
      <c r="AW59" s="21">
        <v>-1</v>
      </c>
      <c r="AX59" s="21" t="s">
        <v>121</v>
      </c>
      <c r="AY59" s="21">
        <v>1574.9</v>
      </c>
      <c r="AZ59" s="21">
        <v>78.745</v>
      </c>
      <c r="BA59" s="21">
        <v>-8</v>
      </c>
      <c r="BB59" s="17">
        <v>300</v>
      </c>
      <c r="BC59" s="15">
        <v>450</v>
      </c>
      <c r="BD59" s="15">
        <v>336.6</v>
      </c>
      <c r="BE59" s="15">
        <v>36.6</v>
      </c>
      <c r="BF59" s="15" t="s">
        <v>20</v>
      </c>
      <c r="BG59" s="15">
        <v>336.6</v>
      </c>
      <c r="BH59" s="15">
        <v>23.562</v>
      </c>
      <c r="BI59" s="15"/>
      <c r="BJ59" s="15">
        <v>168</v>
      </c>
      <c r="BK59" s="15">
        <v>252</v>
      </c>
      <c r="BL59" s="15">
        <v>0</v>
      </c>
      <c r="BM59" s="15">
        <v>-168</v>
      </c>
      <c r="BN59" s="15" t="s">
        <v>121</v>
      </c>
      <c r="BO59" s="15">
        <v>540.01</v>
      </c>
      <c r="BP59" s="15">
        <v>27.0005</v>
      </c>
      <c r="BQ59" s="15">
        <v>-3.36</v>
      </c>
      <c r="BR59" s="15">
        <v>969.5</v>
      </c>
      <c r="BS59" s="17">
        <v>1212</v>
      </c>
      <c r="BT59" s="15">
        <v>210</v>
      </c>
      <c r="BU59" s="15">
        <v>-759.5</v>
      </c>
      <c r="BV59" s="15" t="s">
        <v>121</v>
      </c>
      <c r="BW59" s="15">
        <v>243.5</v>
      </c>
      <c r="BX59" s="15">
        <v>12.175</v>
      </c>
      <c r="BY59" s="15">
        <v>-15.19</v>
      </c>
      <c r="BZ59" s="22">
        <v>953</v>
      </c>
      <c r="CA59" s="22">
        <v>1334.2</v>
      </c>
      <c r="CB59" s="15">
        <v>0</v>
      </c>
      <c r="CC59" s="15">
        <v>-953</v>
      </c>
      <c r="CD59" s="52" t="s">
        <v>121</v>
      </c>
      <c r="CE59" s="15">
        <v>0</v>
      </c>
      <c r="CF59" s="52">
        <v>0</v>
      </c>
      <c r="CG59" s="52">
        <v>-19.06</v>
      </c>
      <c r="CH59" s="72">
        <v>277.8225</v>
      </c>
      <c r="CI59" s="72">
        <v>-48.01</v>
      </c>
    </row>
    <row r="60" spans="1:87">
      <c r="A60" s="14">
        <v>55</v>
      </c>
      <c r="B60" s="14">
        <v>511</v>
      </c>
      <c r="C60" s="14" t="s">
        <v>186</v>
      </c>
      <c r="D60" s="14" t="s">
        <v>135</v>
      </c>
      <c r="E60" s="14" t="s">
        <v>176</v>
      </c>
      <c r="F60" s="15">
        <v>17</v>
      </c>
      <c r="G60" s="15">
        <v>22</v>
      </c>
      <c r="H60" s="15">
        <v>0</v>
      </c>
      <c r="I60" s="15">
        <v>-17</v>
      </c>
      <c r="J60" s="15" t="s">
        <v>121</v>
      </c>
      <c r="K60" s="15">
        <v>1</v>
      </c>
      <c r="L60" s="15">
        <v>1</v>
      </c>
      <c r="M60" s="15">
        <v>-13.6</v>
      </c>
      <c r="N60" s="15">
        <v>35</v>
      </c>
      <c r="O60" s="21">
        <v>40</v>
      </c>
      <c r="P60" s="21">
        <v>34</v>
      </c>
      <c r="Q60" s="21">
        <v>-1</v>
      </c>
      <c r="R60" s="21" t="s">
        <v>121</v>
      </c>
      <c r="S60" s="21">
        <v>40</v>
      </c>
      <c r="T60" s="21">
        <v>32</v>
      </c>
      <c r="U60" s="21">
        <v>-0.6</v>
      </c>
      <c r="V60" s="21">
        <v>34</v>
      </c>
      <c r="W60" s="21">
        <v>38</v>
      </c>
      <c r="X60" s="21">
        <v>18</v>
      </c>
      <c r="Y60" s="21">
        <v>-16</v>
      </c>
      <c r="Z60" s="21" t="s">
        <v>121</v>
      </c>
      <c r="AA60" s="21">
        <v>19</v>
      </c>
      <c r="AB60" s="21">
        <v>15.2</v>
      </c>
      <c r="AC60" s="21">
        <v>-6.4</v>
      </c>
      <c r="AD60" s="21">
        <v>2</v>
      </c>
      <c r="AE60" s="21">
        <v>3</v>
      </c>
      <c r="AF60" s="21">
        <v>3</v>
      </c>
      <c r="AG60" s="21">
        <v>1</v>
      </c>
      <c r="AH60" s="21" t="s">
        <v>21</v>
      </c>
      <c r="AI60" s="21">
        <v>3</v>
      </c>
      <c r="AJ60" s="21">
        <v>6</v>
      </c>
      <c r="AK60" s="21"/>
      <c r="AL60" s="21">
        <v>1</v>
      </c>
      <c r="AM60" s="21">
        <v>2</v>
      </c>
      <c r="AN60" s="21">
        <v>0</v>
      </c>
      <c r="AO60" s="21">
        <v>-1</v>
      </c>
      <c r="AP60" s="21" t="s">
        <v>121</v>
      </c>
      <c r="AQ60" s="21">
        <v>0</v>
      </c>
      <c r="AR60" s="21">
        <v>0</v>
      </c>
      <c r="AS60" s="21">
        <v>-3</v>
      </c>
      <c r="AT60" s="21">
        <v>7</v>
      </c>
      <c r="AU60" s="21">
        <v>11</v>
      </c>
      <c r="AV60" s="21">
        <v>1</v>
      </c>
      <c r="AW60" s="21">
        <v>-6</v>
      </c>
      <c r="AX60" s="21" t="s">
        <v>121</v>
      </c>
      <c r="AY60" s="21">
        <v>388</v>
      </c>
      <c r="AZ60" s="21">
        <v>19.4</v>
      </c>
      <c r="BA60" s="21">
        <v>-48</v>
      </c>
      <c r="BB60" s="15">
        <v>257</v>
      </c>
      <c r="BC60" s="15">
        <v>385.5</v>
      </c>
      <c r="BD60" s="15">
        <v>990</v>
      </c>
      <c r="BE60" s="15">
        <v>604.5</v>
      </c>
      <c r="BF60" s="15" t="s">
        <v>21</v>
      </c>
      <c r="BG60" s="15">
        <v>990</v>
      </c>
      <c r="BH60" s="15">
        <v>79.2</v>
      </c>
      <c r="BI60" s="15"/>
      <c r="BJ60" s="15">
        <v>84.5</v>
      </c>
      <c r="BK60" s="15">
        <v>169</v>
      </c>
      <c r="BL60" s="15">
        <v>0</v>
      </c>
      <c r="BM60" s="15">
        <v>-84.5</v>
      </c>
      <c r="BN60" s="15" t="s">
        <v>121</v>
      </c>
      <c r="BO60" s="15">
        <v>0</v>
      </c>
      <c r="BP60" s="15">
        <v>0</v>
      </c>
      <c r="BQ60" s="15">
        <v>-1.69</v>
      </c>
      <c r="BR60" s="15">
        <v>1004.5</v>
      </c>
      <c r="BS60" s="15">
        <v>1105</v>
      </c>
      <c r="BT60" s="15">
        <v>843.01</v>
      </c>
      <c r="BU60" s="15">
        <v>-161.49</v>
      </c>
      <c r="BV60" s="15" t="s">
        <v>121</v>
      </c>
      <c r="BW60" s="15">
        <v>1018.01</v>
      </c>
      <c r="BX60" s="15">
        <v>50.9005</v>
      </c>
      <c r="BY60" s="15">
        <v>-3.2298</v>
      </c>
      <c r="BZ60" s="22">
        <v>2078.68</v>
      </c>
      <c r="CA60" s="22">
        <v>2598.35</v>
      </c>
      <c r="CB60" s="15">
        <v>0</v>
      </c>
      <c r="CC60" s="15">
        <v>-2078.68</v>
      </c>
      <c r="CD60" s="52" t="s">
        <v>121</v>
      </c>
      <c r="CE60" s="15">
        <v>0</v>
      </c>
      <c r="CF60" s="52">
        <v>0</v>
      </c>
      <c r="CG60" s="52">
        <v>-41.5736</v>
      </c>
      <c r="CH60" s="72">
        <v>203.7005</v>
      </c>
      <c r="CI60" s="72">
        <v>-118.0934</v>
      </c>
    </row>
    <row r="61" spans="1:87">
      <c r="A61" s="14">
        <v>56</v>
      </c>
      <c r="B61" s="14">
        <v>747</v>
      </c>
      <c r="C61" s="14" t="s">
        <v>187</v>
      </c>
      <c r="D61" s="14" t="s">
        <v>167</v>
      </c>
      <c r="E61" s="14" t="s">
        <v>176</v>
      </c>
      <c r="F61" s="15">
        <v>6</v>
      </c>
      <c r="G61" s="15">
        <v>9</v>
      </c>
      <c r="H61" s="15">
        <v>3</v>
      </c>
      <c r="I61" s="15">
        <v>-3</v>
      </c>
      <c r="J61" s="15" t="s">
        <v>121</v>
      </c>
      <c r="K61" s="15">
        <v>3</v>
      </c>
      <c r="L61" s="15">
        <v>3</v>
      </c>
      <c r="M61" s="15">
        <v>-2.4</v>
      </c>
      <c r="N61" s="15">
        <v>10</v>
      </c>
      <c r="O61" s="21">
        <v>10</v>
      </c>
      <c r="P61" s="21">
        <v>10</v>
      </c>
      <c r="Q61" s="21">
        <v>0</v>
      </c>
      <c r="R61" s="21" t="s">
        <v>21</v>
      </c>
      <c r="S61" s="21">
        <v>11</v>
      </c>
      <c r="T61" s="21">
        <v>22</v>
      </c>
      <c r="U61" s="21"/>
      <c r="V61" s="21">
        <v>27</v>
      </c>
      <c r="W61" s="21">
        <v>29</v>
      </c>
      <c r="X61" s="21">
        <v>8</v>
      </c>
      <c r="Y61" s="21">
        <v>-19</v>
      </c>
      <c r="Z61" s="21" t="s">
        <v>121</v>
      </c>
      <c r="AA61" s="21">
        <v>7</v>
      </c>
      <c r="AB61" s="21">
        <v>5.6</v>
      </c>
      <c r="AC61" s="21">
        <v>-7.6</v>
      </c>
      <c r="AD61" s="21">
        <v>1</v>
      </c>
      <c r="AE61" s="21">
        <v>1</v>
      </c>
      <c r="AF61" s="21">
        <v>1</v>
      </c>
      <c r="AG61" s="21">
        <v>0</v>
      </c>
      <c r="AH61" s="21" t="s">
        <v>21</v>
      </c>
      <c r="AI61" s="21">
        <v>1</v>
      </c>
      <c r="AJ61" s="21">
        <v>2</v>
      </c>
      <c r="AK61" s="21"/>
      <c r="AL61" s="21">
        <v>2</v>
      </c>
      <c r="AM61" s="21">
        <v>3</v>
      </c>
      <c r="AN61" s="21">
        <v>1</v>
      </c>
      <c r="AO61" s="21">
        <v>-1</v>
      </c>
      <c r="AP61" s="21" t="s">
        <v>121</v>
      </c>
      <c r="AQ61" s="21">
        <v>198</v>
      </c>
      <c r="AR61" s="21">
        <v>9.9</v>
      </c>
      <c r="AS61" s="21">
        <v>-3</v>
      </c>
      <c r="AT61" s="21">
        <v>10</v>
      </c>
      <c r="AU61" s="21">
        <v>15</v>
      </c>
      <c r="AV61" s="21">
        <v>5</v>
      </c>
      <c r="AW61" s="21">
        <v>-5</v>
      </c>
      <c r="AX61" s="21" t="s">
        <v>121</v>
      </c>
      <c r="AY61" s="21">
        <v>1940</v>
      </c>
      <c r="AZ61" s="21">
        <v>97</v>
      </c>
      <c r="BA61" s="21">
        <v>-40</v>
      </c>
      <c r="BB61" s="15">
        <v>910.5</v>
      </c>
      <c r="BC61" s="15">
        <v>1274.7</v>
      </c>
      <c r="BD61" s="15">
        <v>930.31</v>
      </c>
      <c r="BE61" s="15">
        <v>19.8099999999999</v>
      </c>
      <c r="BF61" s="15" t="s">
        <v>20</v>
      </c>
      <c r="BG61" s="15">
        <v>1158.01</v>
      </c>
      <c r="BH61" s="15">
        <v>81.0607</v>
      </c>
      <c r="BI61" s="15"/>
      <c r="BJ61" s="15">
        <v>84.5</v>
      </c>
      <c r="BK61" s="15">
        <v>169</v>
      </c>
      <c r="BL61" s="15">
        <v>0</v>
      </c>
      <c r="BM61" s="15">
        <v>-84.5</v>
      </c>
      <c r="BN61" s="15" t="s">
        <v>121</v>
      </c>
      <c r="BO61" s="15">
        <v>0</v>
      </c>
      <c r="BP61" s="15">
        <v>0</v>
      </c>
      <c r="BQ61" s="15">
        <v>-1.69</v>
      </c>
      <c r="BR61" s="15">
        <v>508.5</v>
      </c>
      <c r="BS61" s="17">
        <v>636</v>
      </c>
      <c r="BT61" s="15">
        <v>573.13</v>
      </c>
      <c r="BU61" s="15">
        <v>64.63</v>
      </c>
      <c r="BV61" s="49" t="s">
        <v>20</v>
      </c>
      <c r="BW61" s="15">
        <v>574.63</v>
      </c>
      <c r="BX61" s="49">
        <v>40.2241</v>
      </c>
      <c r="BY61" s="17"/>
      <c r="BZ61" s="22">
        <v>763</v>
      </c>
      <c r="CA61" s="22">
        <v>1068.2</v>
      </c>
      <c r="CB61" s="15">
        <v>1437</v>
      </c>
      <c r="CC61" s="15">
        <v>674</v>
      </c>
      <c r="CD61" s="52" t="s">
        <v>21</v>
      </c>
      <c r="CE61" s="15">
        <v>763</v>
      </c>
      <c r="CF61" s="52">
        <v>68.67</v>
      </c>
      <c r="CG61" s="52"/>
      <c r="CH61" s="72">
        <v>329.4548</v>
      </c>
      <c r="CI61" s="72">
        <v>-54.69</v>
      </c>
    </row>
    <row r="62" spans="1:87">
      <c r="A62" s="14">
        <v>57</v>
      </c>
      <c r="B62" s="14">
        <v>572</v>
      </c>
      <c r="C62" s="14" t="s">
        <v>188</v>
      </c>
      <c r="D62" s="14" t="s">
        <v>132</v>
      </c>
      <c r="E62" s="14" t="s">
        <v>176</v>
      </c>
      <c r="F62" s="15">
        <v>17</v>
      </c>
      <c r="G62" s="15">
        <v>23</v>
      </c>
      <c r="H62" s="15">
        <v>3</v>
      </c>
      <c r="I62" s="15">
        <v>-14</v>
      </c>
      <c r="J62" s="15" t="s">
        <v>121</v>
      </c>
      <c r="K62" s="15">
        <v>1</v>
      </c>
      <c r="L62" s="15">
        <v>1</v>
      </c>
      <c r="M62" s="15">
        <v>-11.2</v>
      </c>
      <c r="N62" s="15">
        <v>24</v>
      </c>
      <c r="O62" s="21">
        <v>28</v>
      </c>
      <c r="P62" s="21">
        <v>34</v>
      </c>
      <c r="Q62" s="21">
        <v>10</v>
      </c>
      <c r="R62" s="21" t="s">
        <v>21</v>
      </c>
      <c r="S62" s="21">
        <v>29</v>
      </c>
      <c r="T62" s="21">
        <v>58</v>
      </c>
      <c r="U62" s="21"/>
      <c r="V62" s="21">
        <v>48</v>
      </c>
      <c r="W62" s="21">
        <v>55</v>
      </c>
      <c r="X62" s="21">
        <v>38</v>
      </c>
      <c r="Y62" s="21">
        <v>-10</v>
      </c>
      <c r="Z62" s="21" t="s">
        <v>121</v>
      </c>
      <c r="AA62" s="21">
        <v>38</v>
      </c>
      <c r="AB62" s="21">
        <v>30.4</v>
      </c>
      <c r="AC62" s="21">
        <v>-4</v>
      </c>
      <c r="AD62" s="21">
        <v>2</v>
      </c>
      <c r="AE62" s="21">
        <v>3</v>
      </c>
      <c r="AF62" s="21">
        <v>2</v>
      </c>
      <c r="AG62" s="21">
        <v>0</v>
      </c>
      <c r="AH62" s="21" t="s">
        <v>20</v>
      </c>
      <c r="AI62" s="21">
        <v>2</v>
      </c>
      <c r="AJ62" s="21">
        <v>2</v>
      </c>
      <c r="AK62" s="21"/>
      <c r="AL62" s="21">
        <v>1</v>
      </c>
      <c r="AM62" s="21">
        <v>2</v>
      </c>
      <c r="AN62" s="21">
        <v>1</v>
      </c>
      <c r="AO62" s="21">
        <v>0</v>
      </c>
      <c r="AP62" s="21" t="s">
        <v>20</v>
      </c>
      <c r="AQ62" s="21">
        <v>188</v>
      </c>
      <c r="AR62" s="21">
        <v>15.04</v>
      </c>
      <c r="AS62" s="21"/>
      <c r="AT62" s="21">
        <v>11</v>
      </c>
      <c r="AU62" s="21">
        <v>17</v>
      </c>
      <c r="AV62" s="21">
        <v>11</v>
      </c>
      <c r="AW62" s="21">
        <v>0</v>
      </c>
      <c r="AX62" s="21" t="s">
        <v>20</v>
      </c>
      <c r="AY62" s="21">
        <v>3777.34</v>
      </c>
      <c r="AZ62" s="21">
        <v>302.1872</v>
      </c>
      <c r="BA62" s="21"/>
      <c r="BB62" s="15">
        <v>2100.96</v>
      </c>
      <c r="BC62" s="15">
        <v>2521.15</v>
      </c>
      <c r="BD62" s="15">
        <v>544.3</v>
      </c>
      <c r="BE62" s="15">
        <v>-1556.66</v>
      </c>
      <c r="BF62" s="15" t="s">
        <v>121</v>
      </c>
      <c r="BG62" s="15">
        <v>1138.3</v>
      </c>
      <c r="BH62" s="15">
        <v>56.915</v>
      </c>
      <c r="BI62" s="15">
        <v>-62.2664</v>
      </c>
      <c r="BJ62" s="15">
        <v>540.03</v>
      </c>
      <c r="BK62" s="15">
        <v>648</v>
      </c>
      <c r="BL62" s="15">
        <v>532.01</v>
      </c>
      <c r="BM62" s="15">
        <v>-8.01999999999998</v>
      </c>
      <c r="BN62" s="15" t="s">
        <v>121</v>
      </c>
      <c r="BO62" s="15">
        <v>532.01</v>
      </c>
      <c r="BP62" s="15">
        <v>26.6005</v>
      </c>
      <c r="BQ62" s="15">
        <v>-0.1604</v>
      </c>
      <c r="BR62" s="15">
        <v>541.72</v>
      </c>
      <c r="BS62" s="17">
        <v>677</v>
      </c>
      <c r="BT62" s="15">
        <v>584.5</v>
      </c>
      <c r="BU62" s="15">
        <v>42.78</v>
      </c>
      <c r="BV62" s="49" t="s">
        <v>20</v>
      </c>
      <c r="BW62" s="15">
        <v>443</v>
      </c>
      <c r="BX62" s="49">
        <v>31.01</v>
      </c>
      <c r="BY62" s="17"/>
      <c r="BZ62" s="22">
        <v>1277.47</v>
      </c>
      <c r="CA62" s="22">
        <v>1596.84</v>
      </c>
      <c r="CB62" s="15">
        <v>1063</v>
      </c>
      <c r="CC62" s="15">
        <v>-214.47</v>
      </c>
      <c r="CD62" s="52" t="s">
        <v>121</v>
      </c>
      <c r="CE62" s="15">
        <v>1737</v>
      </c>
      <c r="CF62" s="52">
        <v>86.85</v>
      </c>
      <c r="CG62" s="52">
        <v>-4.2894</v>
      </c>
      <c r="CH62" s="72">
        <v>610.0027</v>
      </c>
      <c r="CI62" s="72">
        <v>-81.9162</v>
      </c>
    </row>
    <row r="63" spans="1:87">
      <c r="A63" s="14">
        <v>58</v>
      </c>
      <c r="B63" s="14">
        <v>723</v>
      </c>
      <c r="C63" s="14" t="s">
        <v>189</v>
      </c>
      <c r="D63" s="14" t="s">
        <v>141</v>
      </c>
      <c r="E63" s="14" t="s">
        <v>176</v>
      </c>
      <c r="F63" s="15">
        <v>6</v>
      </c>
      <c r="G63" s="15">
        <v>9</v>
      </c>
      <c r="H63" s="15">
        <v>6</v>
      </c>
      <c r="I63" s="15">
        <v>0</v>
      </c>
      <c r="J63" s="15" t="s">
        <v>20</v>
      </c>
      <c r="K63" s="15">
        <v>4</v>
      </c>
      <c r="L63" s="15">
        <v>10</v>
      </c>
      <c r="M63" s="15"/>
      <c r="N63" s="15">
        <v>25</v>
      </c>
      <c r="O63" s="21">
        <v>29</v>
      </c>
      <c r="P63" s="21">
        <v>22</v>
      </c>
      <c r="Q63" s="21">
        <v>-3</v>
      </c>
      <c r="R63" s="21" t="s">
        <v>121</v>
      </c>
      <c r="S63" s="21">
        <v>18</v>
      </c>
      <c r="T63" s="21">
        <v>14.4</v>
      </c>
      <c r="U63" s="21">
        <v>-1.8</v>
      </c>
      <c r="V63" s="21">
        <v>29</v>
      </c>
      <c r="W63" s="21">
        <v>32</v>
      </c>
      <c r="X63" s="21">
        <v>21</v>
      </c>
      <c r="Y63" s="21">
        <v>-8</v>
      </c>
      <c r="Z63" s="21" t="s">
        <v>121</v>
      </c>
      <c r="AA63" s="21">
        <v>21</v>
      </c>
      <c r="AB63" s="21">
        <v>16.8</v>
      </c>
      <c r="AC63" s="21">
        <v>-3.2</v>
      </c>
      <c r="AD63" s="21">
        <v>1</v>
      </c>
      <c r="AE63" s="21">
        <v>1</v>
      </c>
      <c r="AF63" s="21">
        <v>3</v>
      </c>
      <c r="AG63" s="21">
        <v>2</v>
      </c>
      <c r="AH63" s="21" t="s">
        <v>21</v>
      </c>
      <c r="AI63" s="21">
        <v>3</v>
      </c>
      <c r="AJ63" s="21">
        <v>6</v>
      </c>
      <c r="AK63" s="21"/>
      <c r="AL63" s="21">
        <v>1</v>
      </c>
      <c r="AM63" s="21">
        <v>2</v>
      </c>
      <c r="AN63" s="21">
        <v>1</v>
      </c>
      <c r="AO63" s="21">
        <v>0</v>
      </c>
      <c r="AP63" s="21" t="s">
        <v>20</v>
      </c>
      <c r="AQ63" s="21">
        <v>0</v>
      </c>
      <c r="AR63" s="21">
        <v>0</v>
      </c>
      <c r="AS63" s="21"/>
      <c r="AT63" s="21">
        <v>2</v>
      </c>
      <c r="AU63" s="21">
        <v>4</v>
      </c>
      <c r="AV63" s="21">
        <v>4</v>
      </c>
      <c r="AW63" s="21">
        <v>2</v>
      </c>
      <c r="AX63" s="21" t="s">
        <v>21</v>
      </c>
      <c r="AY63" s="21">
        <v>1164</v>
      </c>
      <c r="AZ63" s="21">
        <v>116.4</v>
      </c>
      <c r="BA63" s="21"/>
      <c r="BB63" s="15">
        <v>132</v>
      </c>
      <c r="BC63" s="15">
        <v>198</v>
      </c>
      <c r="BD63" s="15">
        <v>0</v>
      </c>
      <c r="BE63" s="15">
        <v>-132</v>
      </c>
      <c r="BF63" s="15" t="s">
        <v>121</v>
      </c>
      <c r="BG63" s="15">
        <v>0</v>
      </c>
      <c r="BH63" s="15">
        <v>0</v>
      </c>
      <c r="BI63" s="15">
        <v>-5.28</v>
      </c>
      <c r="BJ63" s="15">
        <v>84.5</v>
      </c>
      <c r="BK63" s="15">
        <v>169</v>
      </c>
      <c r="BL63" s="15">
        <v>0</v>
      </c>
      <c r="BM63" s="15">
        <v>-84.5</v>
      </c>
      <c r="BN63" s="15" t="s">
        <v>121</v>
      </c>
      <c r="BO63" s="15">
        <v>0</v>
      </c>
      <c r="BP63" s="15">
        <v>0</v>
      </c>
      <c r="BQ63" s="15">
        <v>-1.69</v>
      </c>
      <c r="BR63" s="15">
        <v>1109.5</v>
      </c>
      <c r="BS63" s="15">
        <v>1220</v>
      </c>
      <c r="BT63" s="15">
        <v>1144.55</v>
      </c>
      <c r="BU63" s="15">
        <v>35.05</v>
      </c>
      <c r="BV63" s="49" t="s">
        <v>20</v>
      </c>
      <c r="BW63" s="15">
        <v>1219.05</v>
      </c>
      <c r="BX63" s="49">
        <v>85.3335</v>
      </c>
      <c r="BY63" s="15"/>
      <c r="BZ63" s="22">
        <v>882</v>
      </c>
      <c r="CA63" s="22">
        <v>1234.8</v>
      </c>
      <c r="CB63" s="15">
        <v>484</v>
      </c>
      <c r="CC63" s="15">
        <v>-398</v>
      </c>
      <c r="CD63" s="52" t="s">
        <v>121</v>
      </c>
      <c r="CE63" s="15">
        <v>389</v>
      </c>
      <c r="CF63" s="52">
        <v>19.45</v>
      </c>
      <c r="CG63" s="52">
        <v>-7.96</v>
      </c>
      <c r="CH63" s="72">
        <v>268.3835</v>
      </c>
      <c r="CI63" s="72">
        <v>-19.93</v>
      </c>
    </row>
    <row r="64" spans="1:87">
      <c r="A64" s="14">
        <v>59</v>
      </c>
      <c r="B64" s="14">
        <v>718</v>
      </c>
      <c r="C64" s="14" t="s">
        <v>190</v>
      </c>
      <c r="D64" s="14" t="s">
        <v>141</v>
      </c>
      <c r="E64" s="14" t="s">
        <v>176</v>
      </c>
      <c r="F64" s="15">
        <v>6</v>
      </c>
      <c r="G64" s="15">
        <v>9</v>
      </c>
      <c r="H64" s="15">
        <v>22</v>
      </c>
      <c r="I64" s="15">
        <v>16</v>
      </c>
      <c r="J64" s="15" t="s">
        <v>21</v>
      </c>
      <c r="K64" s="15">
        <v>16</v>
      </c>
      <c r="L64" s="15">
        <v>56</v>
      </c>
      <c r="M64" s="15"/>
      <c r="N64" s="15">
        <v>12</v>
      </c>
      <c r="O64" s="21">
        <v>13</v>
      </c>
      <c r="P64" s="21">
        <v>17</v>
      </c>
      <c r="Q64" s="21">
        <v>5</v>
      </c>
      <c r="R64" s="21" t="s">
        <v>21</v>
      </c>
      <c r="S64" s="21">
        <v>12</v>
      </c>
      <c r="T64" s="21">
        <v>24</v>
      </c>
      <c r="U64" s="21"/>
      <c r="V64" s="21">
        <v>23</v>
      </c>
      <c r="W64" s="21">
        <v>24</v>
      </c>
      <c r="X64" s="21">
        <v>30</v>
      </c>
      <c r="Y64" s="21">
        <v>7</v>
      </c>
      <c r="Z64" s="21" t="s">
        <v>21</v>
      </c>
      <c r="AA64" s="21">
        <v>26</v>
      </c>
      <c r="AB64" s="21">
        <v>39</v>
      </c>
      <c r="AC64" s="21"/>
      <c r="AD64" s="21">
        <v>1</v>
      </c>
      <c r="AE64" s="21">
        <v>1</v>
      </c>
      <c r="AF64" s="21">
        <v>6</v>
      </c>
      <c r="AG64" s="21">
        <v>5</v>
      </c>
      <c r="AH64" s="21" t="s">
        <v>21</v>
      </c>
      <c r="AI64" s="21">
        <v>5</v>
      </c>
      <c r="AJ64" s="21">
        <v>10</v>
      </c>
      <c r="AK64" s="21"/>
      <c r="AL64" s="21">
        <v>1</v>
      </c>
      <c r="AM64" s="21">
        <v>2</v>
      </c>
      <c r="AN64" s="21">
        <v>0</v>
      </c>
      <c r="AO64" s="21">
        <v>-1</v>
      </c>
      <c r="AP64" s="21" t="s">
        <v>121</v>
      </c>
      <c r="AQ64" s="21">
        <v>0</v>
      </c>
      <c r="AR64" s="21">
        <v>0</v>
      </c>
      <c r="AS64" s="21">
        <v>-3</v>
      </c>
      <c r="AT64" s="21">
        <v>1</v>
      </c>
      <c r="AU64" s="21">
        <v>3</v>
      </c>
      <c r="AV64" s="21">
        <v>18</v>
      </c>
      <c r="AW64" s="21">
        <v>17</v>
      </c>
      <c r="AX64" s="21" t="s">
        <v>21</v>
      </c>
      <c r="AY64" s="21">
        <v>4559</v>
      </c>
      <c r="AZ64" s="21">
        <v>455.9</v>
      </c>
      <c r="BA64" s="21"/>
      <c r="BB64" s="15">
        <v>57.73</v>
      </c>
      <c r="BC64" s="15">
        <v>86.6</v>
      </c>
      <c r="BD64" s="15">
        <v>396</v>
      </c>
      <c r="BE64" s="15">
        <v>309.4</v>
      </c>
      <c r="BF64" s="15" t="s">
        <v>21</v>
      </c>
      <c r="BG64" s="15">
        <v>396</v>
      </c>
      <c r="BH64" s="15">
        <v>31.68</v>
      </c>
      <c r="BI64" s="15"/>
      <c r="BJ64" s="15">
        <v>84.5</v>
      </c>
      <c r="BK64" s="15">
        <v>169</v>
      </c>
      <c r="BL64" s="15">
        <v>0</v>
      </c>
      <c r="BM64" s="15">
        <v>-84.5</v>
      </c>
      <c r="BN64" s="15" t="s">
        <v>121</v>
      </c>
      <c r="BO64" s="15">
        <v>0</v>
      </c>
      <c r="BP64" s="15">
        <v>0</v>
      </c>
      <c r="BQ64" s="15">
        <v>-1.69</v>
      </c>
      <c r="BR64" s="15">
        <v>134</v>
      </c>
      <c r="BS64" s="15">
        <v>188</v>
      </c>
      <c r="BT64" s="15">
        <v>444.5</v>
      </c>
      <c r="BU64" s="15">
        <v>310.5</v>
      </c>
      <c r="BV64" s="15" t="s">
        <v>21</v>
      </c>
      <c r="BW64" s="15">
        <v>342.5</v>
      </c>
      <c r="BX64" s="15">
        <v>30.825</v>
      </c>
      <c r="BY64" s="15"/>
      <c r="BZ64" s="22">
        <v>1048</v>
      </c>
      <c r="CA64" s="22">
        <v>1310</v>
      </c>
      <c r="CB64" s="15">
        <v>2329.03</v>
      </c>
      <c r="CC64" s="15">
        <v>1281.03</v>
      </c>
      <c r="CD64" s="52" t="s">
        <v>21</v>
      </c>
      <c r="CE64" s="15">
        <v>2600.03</v>
      </c>
      <c r="CF64" s="52">
        <v>234.0027</v>
      </c>
      <c r="CG64" s="52"/>
      <c r="CH64" s="72">
        <v>881.4077</v>
      </c>
      <c r="CI64" s="72">
        <v>-4.69</v>
      </c>
    </row>
    <row r="65" spans="1:87">
      <c r="A65" s="14">
        <v>60</v>
      </c>
      <c r="B65" s="24">
        <v>102935</v>
      </c>
      <c r="C65" s="14" t="s">
        <v>191</v>
      </c>
      <c r="D65" s="14" t="s">
        <v>137</v>
      </c>
      <c r="E65" s="14" t="s">
        <v>176</v>
      </c>
      <c r="F65" s="15">
        <v>6</v>
      </c>
      <c r="G65" s="15">
        <v>11</v>
      </c>
      <c r="H65" s="15">
        <v>23</v>
      </c>
      <c r="I65" s="15">
        <v>17</v>
      </c>
      <c r="J65" s="15" t="s">
        <v>21</v>
      </c>
      <c r="K65" s="15">
        <v>22</v>
      </c>
      <c r="L65" s="15">
        <v>77</v>
      </c>
      <c r="M65" s="15"/>
      <c r="N65" s="15">
        <v>15</v>
      </c>
      <c r="O65" s="21">
        <v>17</v>
      </c>
      <c r="P65" s="21">
        <v>35</v>
      </c>
      <c r="Q65" s="21">
        <v>20</v>
      </c>
      <c r="R65" s="21" t="s">
        <v>21</v>
      </c>
      <c r="S65" s="21">
        <v>28</v>
      </c>
      <c r="T65" s="21">
        <v>56</v>
      </c>
      <c r="U65" s="21"/>
      <c r="V65" s="21">
        <v>29</v>
      </c>
      <c r="W65" s="21">
        <v>32</v>
      </c>
      <c r="X65" s="21">
        <v>39</v>
      </c>
      <c r="Y65" s="21">
        <v>10</v>
      </c>
      <c r="Z65" s="21" t="s">
        <v>21</v>
      </c>
      <c r="AA65" s="21">
        <v>37</v>
      </c>
      <c r="AB65" s="21">
        <v>55.5</v>
      </c>
      <c r="AC65" s="21"/>
      <c r="AD65" s="21">
        <v>2</v>
      </c>
      <c r="AE65" s="21">
        <v>3</v>
      </c>
      <c r="AF65" s="21">
        <v>6</v>
      </c>
      <c r="AG65" s="21">
        <v>4</v>
      </c>
      <c r="AH65" s="21" t="s">
        <v>21</v>
      </c>
      <c r="AI65" s="21">
        <v>6</v>
      </c>
      <c r="AJ65" s="21">
        <v>12</v>
      </c>
      <c r="AK65" s="21"/>
      <c r="AL65" s="21">
        <v>1</v>
      </c>
      <c r="AM65" s="21">
        <v>2</v>
      </c>
      <c r="AN65" s="21">
        <v>2</v>
      </c>
      <c r="AO65" s="21">
        <v>1</v>
      </c>
      <c r="AP65" s="21" t="s">
        <v>21</v>
      </c>
      <c r="AQ65" s="21">
        <v>366.3</v>
      </c>
      <c r="AR65" s="21">
        <v>36.63</v>
      </c>
      <c r="AS65" s="21"/>
      <c r="AT65" s="21">
        <v>4</v>
      </c>
      <c r="AU65" s="21">
        <v>6</v>
      </c>
      <c r="AV65" s="21">
        <v>11</v>
      </c>
      <c r="AW65" s="21">
        <v>7</v>
      </c>
      <c r="AX65" s="21" t="s">
        <v>21</v>
      </c>
      <c r="AY65" s="21">
        <v>2617.2</v>
      </c>
      <c r="AZ65" s="21">
        <v>261.72</v>
      </c>
      <c r="BA65" s="21"/>
      <c r="BB65" s="15">
        <v>68</v>
      </c>
      <c r="BC65" s="15">
        <v>102</v>
      </c>
      <c r="BD65" s="15">
        <v>0</v>
      </c>
      <c r="BE65" s="15">
        <v>-68</v>
      </c>
      <c r="BF65" s="15" t="s">
        <v>121</v>
      </c>
      <c r="BG65" s="15">
        <v>0</v>
      </c>
      <c r="BH65" s="15">
        <v>0</v>
      </c>
      <c r="BI65" s="15">
        <v>-2.72</v>
      </c>
      <c r="BJ65" s="15">
        <v>84.5</v>
      </c>
      <c r="BK65" s="15">
        <v>169</v>
      </c>
      <c r="BL65" s="15">
        <v>0</v>
      </c>
      <c r="BM65" s="15">
        <v>-84.5</v>
      </c>
      <c r="BN65" s="15" t="s">
        <v>121</v>
      </c>
      <c r="BO65" s="15">
        <v>0</v>
      </c>
      <c r="BP65" s="15">
        <v>0</v>
      </c>
      <c r="BQ65" s="15">
        <v>-1.69</v>
      </c>
      <c r="BR65" s="15">
        <v>689</v>
      </c>
      <c r="BS65" s="17">
        <v>861</v>
      </c>
      <c r="BT65" s="15">
        <v>204.01</v>
      </c>
      <c r="BU65" s="15">
        <v>-484.99</v>
      </c>
      <c r="BV65" s="15" t="s">
        <v>121</v>
      </c>
      <c r="BW65" s="15">
        <v>137.01</v>
      </c>
      <c r="BX65" s="15">
        <v>6.8505</v>
      </c>
      <c r="BY65" s="15">
        <v>-9.6998</v>
      </c>
      <c r="BZ65" s="22">
        <v>380</v>
      </c>
      <c r="CA65" s="22">
        <v>532</v>
      </c>
      <c r="CB65" s="15">
        <v>475</v>
      </c>
      <c r="CC65" s="15">
        <v>95</v>
      </c>
      <c r="CD65" s="52" t="s">
        <v>20</v>
      </c>
      <c r="CE65" s="15">
        <v>371</v>
      </c>
      <c r="CF65" s="15">
        <v>25.97</v>
      </c>
      <c r="CG65" s="52"/>
      <c r="CH65" s="72">
        <v>531.6705</v>
      </c>
      <c r="CI65" s="72">
        <v>-14.1098</v>
      </c>
    </row>
    <row r="66" spans="1:87">
      <c r="A66" s="14">
        <v>61</v>
      </c>
      <c r="B66" s="24">
        <v>102478</v>
      </c>
      <c r="C66" s="14" t="s">
        <v>192</v>
      </c>
      <c r="D66" s="14" t="s">
        <v>167</v>
      </c>
      <c r="E66" s="14" t="s">
        <v>176</v>
      </c>
      <c r="F66" s="15">
        <v>6</v>
      </c>
      <c r="G66" s="15">
        <v>9</v>
      </c>
      <c r="H66" s="15">
        <v>4</v>
      </c>
      <c r="I66" s="15">
        <v>-2</v>
      </c>
      <c r="J66" s="15" t="s">
        <v>121</v>
      </c>
      <c r="K66" s="15">
        <v>3</v>
      </c>
      <c r="L66" s="15">
        <v>3</v>
      </c>
      <c r="M66" s="15">
        <v>-1.6</v>
      </c>
      <c r="N66" s="15">
        <v>9</v>
      </c>
      <c r="O66" s="21">
        <v>9</v>
      </c>
      <c r="P66" s="21">
        <v>12</v>
      </c>
      <c r="Q66" s="21">
        <v>3</v>
      </c>
      <c r="R66" s="21" t="s">
        <v>21</v>
      </c>
      <c r="S66" s="21">
        <v>12</v>
      </c>
      <c r="T66" s="21">
        <v>24</v>
      </c>
      <c r="U66" s="21"/>
      <c r="V66" s="21">
        <v>16</v>
      </c>
      <c r="W66" s="21">
        <v>15</v>
      </c>
      <c r="X66" s="21">
        <v>13</v>
      </c>
      <c r="Y66" s="21">
        <v>-3</v>
      </c>
      <c r="Z66" s="21" t="s">
        <v>121</v>
      </c>
      <c r="AA66" s="21">
        <v>13</v>
      </c>
      <c r="AB66" s="21">
        <v>10.4</v>
      </c>
      <c r="AC66" s="21">
        <v>-1.2</v>
      </c>
      <c r="AD66" s="21">
        <v>1</v>
      </c>
      <c r="AE66" s="21">
        <v>1</v>
      </c>
      <c r="AF66" s="21">
        <v>2</v>
      </c>
      <c r="AG66" s="21">
        <v>1</v>
      </c>
      <c r="AH66" s="21" t="s">
        <v>21</v>
      </c>
      <c r="AI66" s="21">
        <v>2</v>
      </c>
      <c r="AJ66" s="21">
        <v>4</v>
      </c>
      <c r="AK66" s="21"/>
      <c r="AL66" s="21">
        <v>1</v>
      </c>
      <c r="AM66" s="21">
        <v>2</v>
      </c>
      <c r="AN66" s="21">
        <v>0</v>
      </c>
      <c r="AO66" s="21">
        <v>-1</v>
      </c>
      <c r="AP66" s="21" t="s">
        <v>121</v>
      </c>
      <c r="AQ66" s="21">
        <v>0</v>
      </c>
      <c r="AR66" s="21">
        <v>0</v>
      </c>
      <c r="AS66" s="21">
        <v>-3</v>
      </c>
      <c r="AT66" s="21">
        <v>1</v>
      </c>
      <c r="AU66" s="21">
        <v>3</v>
      </c>
      <c r="AV66" s="21">
        <v>3</v>
      </c>
      <c r="AW66" s="21">
        <v>2</v>
      </c>
      <c r="AX66" s="21" t="s">
        <v>21</v>
      </c>
      <c r="AY66" s="21">
        <v>776</v>
      </c>
      <c r="AZ66" s="21">
        <v>77.6</v>
      </c>
      <c r="BA66" s="21"/>
      <c r="BB66" s="15">
        <v>100</v>
      </c>
      <c r="BC66" s="15">
        <v>150</v>
      </c>
      <c r="BD66" s="15">
        <v>693.01</v>
      </c>
      <c r="BE66" s="15">
        <v>543.01</v>
      </c>
      <c r="BF66" s="15" t="s">
        <v>21</v>
      </c>
      <c r="BG66" s="15">
        <v>544.51</v>
      </c>
      <c r="BH66" s="15">
        <v>43.5608</v>
      </c>
      <c r="BI66" s="15"/>
      <c r="BJ66" s="15">
        <v>84.5</v>
      </c>
      <c r="BK66" s="15">
        <v>169</v>
      </c>
      <c r="BL66" s="15">
        <v>0</v>
      </c>
      <c r="BM66" s="15">
        <v>-84.5</v>
      </c>
      <c r="BN66" s="15" t="s">
        <v>121</v>
      </c>
      <c r="BO66" s="15">
        <v>0</v>
      </c>
      <c r="BP66" s="15">
        <v>0</v>
      </c>
      <c r="BQ66" s="15">
        <v>-1.69</v>
      </c>
      <c r="BR66" s="15">
        <v>204</v>
      </c>
      <c r="BS66" s="15">
        <v>286</v>
      </c>
      <c r="BT66" s="15">
        <v>237.5</v>
      </c>
      <c r="BU66" s="15">
        <v>33.5</v>
      </c>
      <c r="BV66" s="49" t="s">
        <v>20</v>
      </c>
      <c r="BW66" s="15">
        <v>171.85</v>
      </c>
      <c r="BX66" s="49">
        <v>12.0295</v>
      </c>
      <c r="BY66" s="15"/>
      <c r="BZ66" s="22">
        <v>160</v>
      </c>
      <c r="CA66" s="22">
        <v>224</v>
      </c>
      <c r="CB66" s="15">
        <v>285</v>
      </c>
      <c r="CC66" s="15">
        <v>125</v>
      </c>
      <c r="CD66" s="52" t="s">
        <v>21</v>
      </c>
      <c r="CE66" s="15">
        <v>285</v>
      </c>
      <c r="CF66" s="52">
        <v>25.65</v>
      </c>
      <c r="CG66" s="52"/>
      <c r="CH66" s="72">
        <v>200.2403</v>
      </c>
      <c r="CI66" s="72">
        <v>-7.49</v>
      </c>
    </row>
    <row r="67" spans="1:87">
      <c r="A67" s="14">
        <v>62</v>
      </c>
      <c r="B67" s="24">
        <v>102479</v>
      </c>
      <c r="C67" s="14" t="s">
        <v>193</v>
      </c>
      <c r="D67" s="14" t="s">
        <v>137</v>
      </c>
      <c r="E67" s="14" t="s">
        <v>176</v>
      </c>
      <c r="F67" s="15">
        <v>6</v>
      </c>
      <c r="G67" s="15">
        <v>11</v>
      </c>
      <c r="H67" s="15">
        <v>5</v>
      </c>
      <c r="I67" s="15">
        <v>-1</v>
      </c>
      <c r="J67" s="15" t="s">
        <v>121</v>
      </c>
      <c r="K67" s="15">
        <v>9</v>
      </c>
      <c r="L67" s="15">
        <v>9</v>
      </c>
      <c r="M67" s="15">
        <v>-0.8</v>
      </c>
      <c r="N67" s="15">
        <v>15</v>
      </c>
      <c r="O67" s="21">
        <v>17</v>
      </c>
      <c r="P67" s="21">
        <v>76</v>
      </c>
      <c r="Q67" s="21">
        <v>61</v>
      </c>
      <c r="R67" s="21" t="s">
        <v>21</v>
      </c>
      <c r="S67" s="21">
        <v>73</v>
      </c>
      <c r="T67" s="21">
        <v>146</v>
      </c>
      <c r="U67" s="21"/>
      <c r="V67" s="21">
        <v>29</v>
      </c>
      <c r="W67" s="21">
        <v>32</v>
      </c>
      <c r="X67" s="21">
        <v>53</v>
      </c>
      <c r="Y67" s="21">
        <v>24</v>
      </c>
      <c r="Z67" s="21" t="s">
        <v>21</v>
      </c>
      <c r="AA67" s="21">
        <v>48</v>
      </c>
      <c r="AB67" s="21">
        <v>72</v>
      </c>
      <c r="AC67" s="21"/>
      <c r="AD67" s="21">
        <v>2</v>
      </c>
      <c r="AE67" s="21">
        <v>3</v>
      </c>
      <c r="AF67" s="21">
        <v>5</v>
      </c>
      <c r="AG67" s="21">
        <v>3</v>
      </c>
      <c r="AH67" s="21" t="s">
        <v>21</v>
      </c>
      <c r="AI67" s="21">
        <v>5</v>
      </c>
      <c r="AJ67" s="21">
        <v>10</v>
      </c>
      <c r="AK67" s="21"/>
      <c r="AL67" s="21">
        <v>1</v>
      </c>
      <c r="AM67" s="21">
        <v>2</v>
      </c>
      <c r="AN67" s="21">
        <v>0</v>
      </c>
      <c r="AO67" s="21">
        <v>-1</v>
      </c>
      <c r="AP67" s="21" t="s">
        <v>121</v>
      </c>
      <c r="AQ67" s="21">
        <v>0</v>
      </c>
      <c r="AR67" s="21">
        <v>0</v>
      </c>
      <c r="AS67" s="21">
        <v>-3</v>
      </c>
      <c r="AT67" s="21">
        <v>10</v>
      </c>
      <c r="AU67" s="21">
        <v>15</v>
      </c>
      <c r="AV67" s="21">
        <v>10</v>
      </c>
      <c r="AW67" s="21">
        <v>0</v>
      </c>
      <c r="AX67" s="21" t="s">
        <v>20</v>
      </c>
      <c r="AY67" s="21">
        <v>388</v>
      </c>
      <c r="AZ67" s="21">
        <v>31.04</v>
      </c>
      <c r="BA67" s="21"/>
      <c r="BB67" s="15">
        <v>168.3</v>
      </c>
      <c r="BC67" s="15">
        <v>252.45</v>
      </c>
      <c r="BD67" s="15">
        <v>0</v>
      </c>
      <c r="BE67" s="15">
        <v>-168.3</v>
      </c>
      <c r="BF67" s="15" t="s">
        <v>121</v>
      </c>
      <c r="BG67" s="15">
        <v>0</v>
      </c>
      <c r="BH67" s="15">
        <v>0</v>
      </c>
      <c r="BI67" s="15">
        <v>-6.732</v>
      </c>
      <c r="BJ67" s="15">
        <v>84.5</v>
      </c>
      <c r="BK67" s="15">
        <v>169</v>
      </c>
      <c r="BL67" s="15">
        <v>0</v>
      </c>
      <c r="BM67" s="15">
        <v>-84.5</v>
      </c>
      <c r="BN67" s="15" t="s">
        <v>121</v>
      </c>
      <c r="BO67" s="15">
        <v>0</v>
      </c>
      <c r="BP67" s="15">
        <v>0</v>
      </c>
      <c r="BQ67" s="15">
        <v>-1.69</v>
      </c>
      <c r="BR67" s="15">
        <v>689</v>
      </c>
      <c r="BS67" s="17">
        <v>861</v>
      </c>
      <c r="BT67" s="15">
        <v>341.01</v>
      </c>
      <c r="BU67" s="15">
        <v>-347.99</v>
      </c>
      <c r="BV67" s="15" t="s">
        <v>121</v>
      </c>
      <c r="BW67" s="15">
        <v>366.51</v>
      </c>
      <c r="BX67" s="15">
        <v>18.3255</v>
      </c>
      <c r="BY67" s="15">
        <v>-6.9598</v>
      </c>
      <c r="BZ67" s="22">
        <v>380</v>
      </c>
      <c r="CA67" s="22">
        <v>532</v>
      </c>
      <c r="CB67" s="15">
        <v>285</v>
      </c>
      <c r="CC67" s="15">
        <v>-95</v>
      </c>
      <c r="CD67" s="52" t="s">
        <v>121</v>
      </c>
      <c r="CE67" s="15">
        <v>285</v>
      </c>
      <c r="CF67" s="52">
        <v>14.25</v>
      </c>
      <c r="CG67" s="52">
        <v>-1.9</v>
      </c>
      <c r="CH67" s="72">
        <v>300.6155</v>
      </c>
      <c r="CI67" s="72">
        <v>-21.0818</v>
      </c>
    </row>
    <row r="68" s="61" customFormat="1" spans="1:87">
      <c r="A68" s="10"/>
      <c r="B68" s="25"/>
      <c r="C68" s="10" t="s">
        <v>150</v>
      </c>
      <c r="D68" s="10"/>
      <c r="E68" s="10"/>
      <c r="F68" s="66">
        <v>276</v>
      </c>
      <c r="G68" s="66">
        <v>376</v>
      </c>
      <c r="H68" s="66">
        <v>299</v>
      </c>
      <c r="I68" s="66">
        <v>23</v>
      </c>
      <c r="J68" s="66">
        <v>0</v>
      </c>
      <c r="K68" s="66">
        <v>264</v>
      </c>
      <c r="L68" s="66">
        <v>702</v>
      </c>
      <c r="M68" s="66">
        <v>-72.8</v>
      </c>
      <c r="N68" s="66">
        <v>648</v>
      </c>
      <c r="O68" s="66">
        <v>738</v>
      </c>
      <c r="P68" s="66">
        <v>692</v>
      </c>
      <c r="Q68" s="66">
        <v>44</v>
      </c>
      <c r="R68" s="66">
        <v>0</v>
      </c>
      <c r="S68" s="66">
        <v>614</v>
      </c>
      <c r="T68" s="66">
        <v>779</v>
      </c>
      <c r="U68" s="66">
        <v>-48</v>
      </c>
      <c r="V68" s="66">
        <v>741</v>
      </c>
      <c r="W68" s="66">
        <v>837</v>
      </c>
      <c r="X68" s="66">
        <v>681</v>
      </c>
      <c r="Y68" s="66">
        <v>-60</v>
      </c>
      <c r="Z68" s="66">
        <v>0</v>
      </c>
      <c r="AA68" s="66">
        <v>617</v>
      </c>
      <c r="AB68" s="66">
        <v>710.2</v>
      </c>
      <c r="AC68" s="66">
        <v>-68.8</v>
      </c>
      <c r="AD68" s="66">
        <v>41</v>
      </c>
      <c r="AE68" s="66">
        <v>52</v>
      </c>
      <c r="AF68" s="66">
        <v>93</v>
      </c>
      <c r="AG68" s="66">
        <v>52</v>
      </c>
      <c r="AH68" s="66">
        <v>0</v>
      </c>
      <c r="AI68" s="66">
        <v>81</v>
      </c>
      <c r="AJ68" s="66">
        <v>152.8</v>
      </c>
      <c r="AK68" s="66">
        <v>-0.4</v>
      </c>
      <c r="AL68" s="66">
        <v>22</v>
      </c>
      <c r="AM68" s="66">
        <v>41</v>
      </c>
      <c r="AN68" s="66">
        <v>18</v>
      </c>
      <c r="AO68" s="66">
        <v>-4</v>
      </c>
      <c r="AP68" s="66">
        <v>0</v>
      </c>
      <c r="AQ68" s="66">
        <v>2138.3</v>
      </c>
      <c r="AR68" s="66">
        <v>172.45</v>
      </c>
      <c r="AS68" s="66">
        <v>-27</v>
      </c>
      <c r="AT68" s="66">
        <v>105</v>
      </c>
      <c r="AU68" s="66">
        <v>168</v>
      </c>
      <c r="AV68" s="66">
        <v>160</v>
      </c>
      <c r="AW68" s="66">
        <v>55</v>
      </c>
      <c r="AX68" s="66">
        <v>0</v>
      </c>
      <c r="AY68" s="66">
        <v>41537.48</v>
      </c>
      <c r="AZ68" s="66">
        <v>3458.1962</v>
      </c>
      <c r="BA68" s="66">
        <v>-152</v>
      </c>
      <c r="BB68" s="66">
        <v>7402.79</v>
      </c>
      <c r="BC68" s="66">
        <v>10309.45</v>
      </c>
      <c r="BD68" s="66">
        <v>7502.48</v>
      </c>
      <c r="BE68" s="66">
        <v>-659.83</v>
      </c>
      <c r="BF68" s="66">
        <v>0</v>
      </c>
      <c r="BG68" s="66">
        <v>8186.84</v>
      </c>
      <c r="BH68" s="66">
        <v>570.2121</v>
      </c>
      <c r="BI68" s="66">
        <v>-129.3984</v>
      </c>
      <c r="BJ68" s="66">
        <v>3836.05</v>
      </c>
      <c r="BK68" s="66">
        <v>5482</v>
      </c>
      <c r="BL68" s="66">
        <v>3321.56</v>
      </c>
      <c r="BM68" s="66">
        <v>-514.49</v>
      </c>
      <c r="BN68" s="66">
        <v>0</v>
      </c>
      <c r="BO68" s="66">
        <v>3237.06</v>
      </c>
      <c r="BP68" s="66">
        <v>244.0946</v>
      </c>
      <c r="BQ68" s="66">
        <v>-36.4904</v>
      </c>
      <c r="BR68" s="66">
        <v>11537.45</v>
      </c>
      <c r="BS68" s="66">
        <v>14157</v>
      </c>
      <c r="BT68" s="66">
        <v>11011.81</v>
      </c>
      <c r="BU68" s="66">
        <v>-788.14</v>
      </c>
      <c r="BV68" s="66">
        <v>0</v>
      </c>
      <c r="BW68" s="66">
        <v>10370.94</v>
      </c>
      <c r="BX68" s="66">
        <v>490.3684</v>
      </c>
      <c r="BY68" s="66">
        <v>-59.5606</v>
      </c>
      <c r="BZ68" s="66">
        <v>27429.15</v>
      </c>
      <c r="CA68" s="66">
        <v>34913.89</v>
      </c>
      <c r="CB68" s="66">
        <v>22966.65</v>
      </c>
      <c r="CC68" s="66">
        <v>-4462.5</v>
      </c>
      <c r="CD68" s="66">
        <v>0</v>
      </c>
      <c r="CE68" s="66">
        <v>19179.15</v>
      </c>
      <c r="CF68" s="66">
        <v>1442.8223</v>
      </c>
      <c r="CG68" s="66">
        <v>-242.9724</v>
      </c>
      <c r="CH68" s="66">
        <v>8722.1436</v>
      </c>
      <c r="CI68" s="66">
        <v>-837.4218</v>
      </c>
    </row>
    <row r="69" spans="1:87">
      <c r="A69" s="14">
        <v>63</v>
      </c>
      <c r="B69" s="16">
        <v>341</v>
      </c>
      <c r="C69" s="16" t="s">
        <v>194</v>
      </c>
      <c r="D69" s="16" t="s">
        <v>119</v>
      </c>
      <c r="E69" s="16" t="s">
        <v>195</v>
      </c>
      <c r="F69" s="17">
        <v>27</v>
      </c>
      <c r="G69" s="17">
        <v>35</v>
      </c>
      <c r="H69" s="15">
        <v>8</v>
      </c>
      <c r="I69" s="15">
        <v>-19</v>
      </c>
      <c r="J69" s="15" t="s">
        <v>121</v>
      </c>
      <c r="K69" s="15">
        <v>8</v>
      </c>
      <c r="L69" s="15">
        <v>8</v>
      </c>
      <c r="M69" s="15">
        <v>-15.2</v>
      </c>
      <c r="N69" s="15">
        <v>45</v>
      </c>
      <c r="O69" s="21">
        <v>52</v>
      </c>
      <c r="P69" s="21">
        <v>33</v>
      </c>
      <c r="Q69" s="21">
        <v>-12</v>
      </c>
      <c r="R69" s="21" t="s">
        <v>121</v>
      </c>
      <c r="S69" s="21">
        <v>31</v>
      </c>
      <c r="T69" s="21">
        <v>24.8</v>
      </c>
      <c r="U69" s="21">
        <v>-7.2</v>
      </c>
      <c r="V69" s="21">
        <v>48</v>
      </c>
      <c r="W69" s="21">
        <v>55</v>
      </c>
      <c r="X69" s="21">
        <v>26</v>
      </c>
      <c r="Y69" s="21">
        <v>-22</v>
      </c>
      <c r="Z69" s="21" t="s">
        <v>121</v>
      </c>
      <c r="AA69" s="21">
        <v>24</v>
      </c>
      <c r="AB69" s="21">
        <v>19.2</v>
      </c>
      <c r="AC69" s="21">
        <v>-8.8</v>
      </c>
      <c r="AD69" s="21">
        <v>8</v>
      </c>
      <c r="AE69" s="21">
        <v>10</v>
      </c>
      <c r="AF69" s="21">
        <v>8</v>
      </c>
      <c r="AG69" s="21">
        <v>0</v>
      </c>
      <c r="AH69" s="21" t="s">
        <v>20</v>
      </c>
      <c r="AI69" s="21">
        <v>6</v>
      </c>
      <c r="AJ69" s="21">
        <v>6</v>
      </c>
      <c r="AK69" s="21"/>
      <c r="AL69" s="21">
        <v>2</v>
      </c>
      <c r="AM69" s="21">
        <v>3</v>
      </c>
      <c r="AN69" s="21">
        <v>9</v>
      </c>
      <c r="AO69" s="21">
        <v>7</v>
      </c>
      <c r="AP69" s="21" t="s">
        <v>21</v>
      </c>
      <c r="AQ69" s="21">
        <v>574</v>
      </c>
      <c r="AR69" s="21">
        <v>57.4</v>
      </c>
      <c r="AS69" s="21"/>
      <c r="AT69" s="21">
        <v>14</v>
      </c>
      <c r="AU69" s="21">
        <v>18</v>
      </c>
      <c r="AV69" s="21">
        <v>25</v>
      </c>
      <c r="AW69" s="21">
        <v>11</v>
      </c>
      <c r="AX69" s="21" t="s">
        <v>21</v>
      </c>
      <c r="AY69" s="21">
        <v>5647.64</v>
      </c>
      <c r="AZ69" s="21">
        <v>564.764</v>
      </c>
      <c r="BA69" s="21"/>
      <c r="BB69" s="15">
        <v>2406.3</v>
      </c>
      <c r="BC69" s="15">
        <v>2887.56</v>
      </c>
      <c r="BD69" s="15">
        <v>7561.16</v>
      </c>
      <c r="BE69" s="15">
        <v>4673.6</v>
      </c>
      <c r="BF69" s="15" t="s">
        <v>21</v>
      </c>
      <c r="BG69" s="15">
        <v>8137.2</v>
      </c>
      <c r="BH69" s="15">
        <v>650.976</v>
      </c>
      <c r="BI69" s="15"/>
      <c r="BJ69" s="15">
        <v>4542.1</v>
      </c>
      <c r="BK69" s="15">
        <v>4769.2</v>
      </c>
      <c r="BL69" s="15">
        <v>1757.04</v>
      </c>
      <c r="BM69" s="15">
        <v>-2785.06</v>
      </c>
      <c r="BN69" s="15" t="s">
        <v>121</v>
      </c>
      <c r="BO69" s="15">
        <v>2416.05</v>
      </c>
      <c r="BP69" s="15">
        <v>120.8025</v>
      </c>
      <c r="BQ69" s="15">
        <v>-55.7012</v>
      </c>
      <c r="BR69" s="15">
        <v>1630</v>
      </c>
      <c r="BS69" s="17">
        <v>1793</v>
      </c>
      <c r="BT69" s="15">
        <v>1236.64</v>
      </c>
      <c r="BU69" s="15">
        <v>-393.36</v>
      </c>
      <c r="BV69" s="15" t="s">
        <v>121</v>
      </c>
      <c r="BW69" s="15">
        <v>1179.25</v>
      </c>
      <c r="BX69" s="15">
        <v>58.9625</v>
      </c>
      <c r="BY69" s="15">
        <v>-7.8672</v>
      </c>
      <c r="BZ69" s="22">
        <v>13313</v>
      </c>
      <c r="CA69" s="22">
        <v>14644.3</v>
      </c>
      <c r="CB69" s="15">
        <v>14646.12</v>
      </c>
      <c r="CC69" s="15">
        <v>1333.12</v>
      </c>
      <c r="CD69" s="52" t="s">
        <v>21</v>
      </c>
      <c r="CE69" s="15">
        <v>13868.12</v>
      </c>
      <c r="CF69" s="52">
        <v>1248.1308</v>
      </c>
      <c r="CG69" s="52"/>
      <c r="CH69" s="72">
        <v>2759.0358</v>
      </c>
      <c r="CI69" s="72">
        <v>-94.7684</v>
      </c>
    </row>
    <row r="70" spans="1:87">
      <c r="A70" s="14">
        <v>64</v>
      </c>
      <c r="B70" s="14">
        <v>514</v>
      </c>
      <c r="C70" s="14" t="s">
        <v>196</v>
      </c>
      <c r="D70" s="14" t="s">
        <v>123</v>
      </c>
      <c r="E70" s="14" t="s">
        <v>195</v>
      </c>
      <c r="F70" s="15">
        <v>27</v>
      </c>
      <c r="G70" s="15">
        <v>34</v>
      </c>
      <c r="H70" s="15">
        <v>5</v>
      </c>
      <c r="I70" s="15">
        <v>-22</v>
      </c>
      <c r="J70" s="15" t="s">
        <v>121</v>
      </c>
      <c r="K70" s="15">
        <v>5</v>
      </c>
      <c r="L70" s="15">
        <v>5</v>
      </c>
      <c r="M70" s="15">
        <v>-17.6</v>
      </c>
      <c r="N70" s="15">
        <v>59</v>
      </c>
      <c r="O70" s="21">
        <v>67</v>
      </c>
      <c r="P70" s="21">
        <v>42</v>
      </c>
      <c r="Q70" s="21">
        <v>-17</v>
      </c>
      <c r="R70" s="21" t="s">
        <v>121</v>
      </c>
      <c r="S70" s="21">
        <v>42</v>
      </c>
      <c r="T70" s="21">
        <v>33.6</v>
      </c>
      <c r="U70" s="21">
        <v>-10.2</v>
      </c>
      <c r="V70" s="21">
        <v>132</v>
      </c>
      <c r="W70" s="21">
        <v>136</v>
      </c>
      <c r="X70" s="21">
        <v>106</v>
      </c>
      <c r="Y70" s="21">
        <v>-26</v>
      </c>
      <c r="Z70" s="21" t="s">
        <v>121</v>
      </c>
      <c r="AA70" s="21">
        <v>92</v>
      </c>
      <c r="AB70" s="21">
        <v>73.6</v>
      </c>
      <c r="AC70" s="21">
        <v>-10.4</v>
      </c>
      <c r="AD70" s="21">
        <v>1</v>
      </c>
      <c r="AE70" s="21">
        <v>1</v>
      </c>
      <c r="AF70" s="21">
        <v>6</v>
      </c>
      <c r="AG70" s="21">
        <v>5</v>
      </c>
      <c r="AH70" s="21" t="s">
        <v>21</v>
      </c>
      <c r="AI70" s="21">
        <v>3</v>
      </c>
      <c r="AJ70" s="21">
        <v>6</v>
      </c>
      <c r="AK70" s="21"/>
      <c r="AL70" s="21">
        <v>1</v>
      </c>
      <c r="AM70" s="21">
        <v>2</v>
      </c>
      <c r="AN70" s="21">
        <v>6</v>
      </c>
      <c r="AO70" s="21">
        <v>5</v>
      </c>
      <c r="AP70" s="21" t="s">
        <v>21</v>
      </c>
      <c r="AQ70" s="21">
        <v>792.03</v>
      </c>
      <c r="AR70" s="21">
        <v>79.203</v>
      </c>
      <c r="AS70" s="21"/>
      <c r="AT70" s="21">
        <v>7</v>
      </c>
      <c r="AU70" s="21">
        <v>11</v>
      </c>
      <c r="AV70" s="21">
        <v>13</v>
      </c>
      <c r="AW70" s="21">
        <v>6</v>
      </c>
      <c r="AX70" s="21" t="s">
        <v>21</v>
      </c>
      <c r="AY70" s="21">
        <v>3771.8</v>
      </c>
      <c r="AZ70" s="21">
        <v>377.18</v>
      </c>
      <c r="BA70" s="21"/>
      <c r="BB70" s="17">
        <v>300</v>
      </c>
      <c r="BC70" s="15">
        <v>450</v>
      </c>
      <c r="BD70" s="15">
        <v>336.6</v>
      </c>
      <c r="BE70" s="15">
        <v>36.6</v>
      </c>
      <c r="BF70" s="15" t="s">
        <v>20</v>
      </c>
      <c r="BG70" s="15">
        <v>198</v>
      </c>
      <c r="BH70" s="15">
        <v>13.86</v>
      </c>
      <c r="BI70" s="15"/>
      <c r="BJ70" s="15">
        <v>259.5</v>
      </c>
      <c r="BK70" s="15">
        <v>389.3</v>
      </c>
      <c r="BL70" s="15">
        <v>0</v>
      </c>
      <c r="BM70" s="15">
        <v>-259.5</v>
      </c>
      <c r="BN70" s="15" t="s">
        <v>121</v>
      </c>
      <c r="BO70" s="15">
        <v>0</v>
      </c>
      <c r="BP70" s="15">
        <v>0</v>
      </c>
      <c r="BQ70" s="15">
        <v>-5.19</v>
      </c>
      <c r="BR70" s="15">
        <v>804.84</v>
      </c>
      <c r="BS70" s="17">
        <v>1006</v>
      </c>
      <c r="BT70" s="15">
        <v>469.01</v>
      </c>
      <c r="BU70" s="15">
        <v>-335.83</v>
      </c>
      <c r="BV70" s="15" t="s">
        <v>121</v>
      </c>
      <c r="BW70" s="15">
        <v>577.01</v>
      </c>
      <c r="BX70" s="15">
        <v>28.8505</v>
      </c>
      <c r="BY70" s="15">
        <v>-6.7166</v>
      </c>
      <c r="BZ70" s="22">
        <v>5959</v>
      </c>
      <c r="CA70" s="22">
        <v>6256.95</v>
      </c>
      <c r="CB70" s="15">
        <v>2343</v>
      </c>
      <c r="CC70" s="15">
        <v>-3616</v>
      </c>
      <c r="CD70" s="52" t="s">
        <v>121</v>
      </c>
      <c r="CE70" s="15">
        <v>977</v>
      </c>
      <c r="CF70" s="52">
        <v>48.85</v>
      </c>
      <c r="CG70" s="52">
        <v>-72.32</v>
      </c>
      <c r="CH70" s="72">
        <v>666.1435</v>
      </c>
      <c r="CI70" s="72">
        <v>-122.4266</v>
      </c>
    </row>
    <row r="71" spans="1:87">
      <c r="A71" s="14">
        <v>65</v>
      </c>
      <c r="B71" s="14">
        <v>746</v>
      </c>
      <c r="C71" s="14" t="s">
        <v>197</v>
      </c>
      <c r="D71" s="14" t="s">
        <v>137</v>
      </c>
      <c r="E71" s="14" t="s">
        <v>195</v>
      </c>
      <c r="F71" s="15">
        <v>17</v>
      </c>
      <c r="G71" s="15">
        <v>22</v>
      </c>
      <c r="H71" s="15">
        <v>2</v>
      </c>
      <c r="I71" s="15">
        <v>-15</v>
      </c>
      <c r="J71" s="15" t="s">
        <v>121</v>
      </c>
      <c r="K71" s="15">
        <v>2</v>
      </c>
      <c r="L71" s="15">
        <v>2</v>
      </c>
      <c r="M71" s="15">
        <v>-12</v>
      </c>
      <c r="N71" s="15">
        <v>15</v>
      </c>
      <c r="O71" s="21">
        <v>17</v>
      </c>
      <c r="P71" s="21">
        <v>29</v>
      </c>
      <c r="Q71" s="21">
        <v>14</v>
      </c>
      <c r="R71" s="21" t="s">
        <v>21</v>
      </c>
      <c r="S71" s="21">
        <v>22</v>
      </c>
      <c r="T71" s="21">
        <v>44</v>
      </c>
      <c r="U71" s="21"/>
      <c r="V71" s="21">
        <v>47</v>
      </c>
      <c r="W71" s="21">
        <v>53</v>
      </c>
      <c r="X71" s="21">
        <v>48</v>
      </c>
      <c r="Y71" s="21">
        <v>1</v>
      </c>
      <c r="Z71" s="21" t="s">
        <v>20</v>
      </c>
      <c r="AA71" s="21">
        <v>38</v>
      </c>
      <c r="AB71" s="21">
        <v>38</v>
      </c>
      <c r="AC71" s="21"/>
      <c r="AD71" s="21">
        <v>2</v>
      </c>
      <c r="AE71" s="21">
        <v>3</v>
      </c>
      <c r="AF71" s="21">
        <v>5</v>
      </c>
      <c r="AG71" s="21">
        <v>3</v>
      </c>
      <c r="AH71" s="21" t="s">
        <v>21</v>
      </c>
      <c r="AI71" s="21">
        <v>3</v>
      </c>
      <c r="AJ71" s="21">
        <v>6</v>
      </c>
      <c r="AK71" s="21"/>
      <c r="AL71" s="21">
        <v>1</v>
      </c>
      <c r="AM71" s="21">
        <v>2</v>
      </c>
      <c r="AN71" s="21">
        <v>1</v>
      </c>
      <c r="AO71" s="21">
        <v>0</v>
      </c>
      <c r="AP71" s="21" t="s">
        <v>20</v>
      </c>
      <c r="AQ71" s="21">
        <v>198</v>
      </c>
      <c r="AR71" s="21">
        <v>15.84</v>
      </c>
      <c r="AS71" s="21"/>
      <c r="AT71" s="21">
        <v>1</v>
      </c>
      <c r="AU71" s="21">
        <v>3</v>
      </c>
      <c r="AV71" s="21">
        <v>4</v>
      </c>
      <c r="AW71" s="21">
        <v>3</v>
      </c>
      <c r="AX71" s="21" t="s">
        <v>21</v>
      </c>
      <c r="AY71" s="21">
        <v>388</v>
      </c>
      <c r="AZ71" s="21">
        <v>38.8</v>
      </c>
      <c r="BA71" s="21"/>
      <c r="BB71" s="17">
        <v>150</v>
      </c>
      <c r="BC71" s="15">
        <v>225</v>
      </c>
      <c r="BD71" s="15">
        <v>0</v>
      </c>
      <c r="BE71" s="15">
        <v>-150</v>
      </c>
      <c r="BF71" s="15" t="s">
        <v>121</v>
      </c>
      <c r="BG71" s="15">
        <v>0</v>
      </c>
      <c r="BH71" s="15">
        <v>0</v>
      </c>
      <c r="BI71" s="15">
        <v>-6</v>
      </c>
      <c r="BJ71" s="15">
        <v>84.5</v>
      </c>
      <c r="BK71" s="15">
        <v>169</v>
      </c>
      <c r="BL71" s="15">
        <v>0</v>
      </c>
      <c r="BM71" s="15">
        <v>-84.5</v>
      </c>
      <c r="BN71" s="15" t="s">
        <v>121</v>
      </c>
      <c r="BO71" s="15">
        <v>0</v>
      </c>
      <c r="BP71" s="15">
        <v>0</v>
      </c>
      <c r="BQ71" s="15">
        <v>-1.69</v>
      </c>
      <c r="BR71" s="15">
        <v>922.12</v>
      </c>
      <c r="BS71" s="17">
        <v>1153</v>
      </c>
      <c r="BT71" s="15">
        <v>304.5</v>
      </c>
      <c r="BU71" s="15">
        <v>-617.62</v>
      </c>
      <c r="BV71" s="15" t="s">
        <v>121</v>
      </c>
      <c r="BW71" s="15">
        <v>437</v>
      </c>
      <c r="BX71" s="15">
        <v>21.85</v>
      </c>
      <c r="BY71" s="15">
        <v>-12.3524</v>
      </c>
      <c r="BZ71" s="22">
        <v>1235</v>
      </c>
      <c r="CA71" s="22">
        <v>1543.75</v>
      </c>
      <c r="CB71" s="15">
        <v>240</v>
      </c>
      <c r="CC71" s="15">
        <v>-995</v>
      </c>
      <c r="CD71" s="52" t="s">
        <v>121</v>
      </c>
      <c r="CE71" s="15">
        <v>240</v>
      </c>
      <c r="CF71" s="52">
        <v>12</v>
      </c>
      <c r="CG71" s="52">
        <v>-19.9</v>
      </c>
      <c r="CH71" s="72">
        <v>178.49</v>
      </c>
      <c r="CI71" s="72">
        <v>-51.9424</v>
      </c>
    </row>
    <row r="72" spans="1:87">
      <c r="A72" s="14">
        <v>66</v>
      </c>
      <c r="B72" s="14">
        <v>385</v>
      </c>
      <c r="C72" s="14" t="s">
        <v>198</v>
      </c>
      <c r="D72" s="14" t="s">
        <v>119</v>
      </c>
      <c r="E72" s="14" t="s">
        <v>195</v>
      </c>
      <c r="F72" s="15">
        <v>27</v>
      </c>
      <c r="G72" s="15">
        <v>35</v>
      </c>
      <c r="H72" s="15">
        <v>18</v>
      </c>
      <c r="I72" s="15">
        <v>-9</v>
      </c>
      <c r="J72" s="15" t="s">
        <v>121</v>
      </c>
      <c r="K72" s="15">
        <v>20</v>
      </c>
      <c r="L72" s="15">
        <v>20</v>
      </c>
      <c r="M72" s="15">
        <v>-7.2</v>
      </c>
      <c r="N72" s="15">
        <v>14</v>
      </c>
      <c r="O72" s="21">
        <v>15</v>
      </c>
      <c r="P72" s="21">
        <v>8</v>
      </c>
      <c r="Q72" s="21">
        <v>-6</v>
      </c>
      <c r="R72" s="21" t="s">
        <v>121</v>
      </c>
      <c r="S72" s="21">
        <v>8</v>
      </c>
      <c r="T72" s="21">
        <v>6.4</v>
      </c>
      <c r="U72" s="21">
        <v>-3.6</v>
      </c>
      <c r="V72" s="21">
        <v>36</v>
      </c>
      <c r="W72" s="21">
        <v>41</v>
      </c>
      <c r="X72" s="21">
        <v>44</v>
      </c>
      <c r="Y72" s="21">
        <v>8</v>
      </c>
      <c r="Z72" s="21" t="s">
        <v>21</v>
      </c>
      <c r="AA72" s="21">
        <v>42</v>
      </c>
      <c r="AB72" s="21">
        <v>63</v>
      </c>
      <c r="AC72" s="21"/>
      <c r="AD72" s="21">
        <v>1</v>
      </c>
      <c r="AE72" s="21">
        <v>1</v>
      </c>
      <c r="AF72" s="21">
        <v>6</v>
      </c>
      <c r="AG72" s="21">
        <v>5</v>
      </c>
      <c r="AH72" s="21" t="s">
        <v>21</v>
      </c>
      <c r="AI72" s="21">
        <v>5</v>
      </c>
      <c r="AJ72" s="21">
        <v>10</v>
      </c>
      <c r="AK72" s="21"/>
      <c r="AL72" s="21">
        <v>1</v>
      </c>
      <c r="AM72" s="21">
        <v>2</v>
      </c>
      <c r="AN72" s="21">
        <v>8</v>
      </c>
      <c r="AO72" s="21">
        <v>7</v>
      </c>
      <c r="AP72" s="21" t="s">
        <v>21</v>
      </c>
      <c r="AQ72" s="21">
        <v>396.02</v>
      </c>
      <c r="AR72" s="21">
        <v>39.602</v>
      </c>
      <c r="AS72" s="21"/>
      <c r="AT72" s="21">
        <v>11</v>
      </c>
      <c r="AU72" s="21">
        <v>17</v>
      </c>
      <c r="AV72" s="21">
        <v>5</v>
      </c>
      <c r="AW72" s="21">
        <v>-6</v>
      </c>
      <c r="AX72" s="21" t="s">
        <v>121</v>
      </c>
      <c r="AY72" s="21">
        <v>1319.2</v>
      </c>
      <c r="AZ72" s="21">
        <v>65.96</v>
      </c>
      <c r="BA72" s="21">
        <v>-48</v>
      </c>
      <c r="BB72" s="15">
        <v>168.3</v>
      </c>
      <c r="BC72" s="15">
        <v>252.45</v>
      </c>
      <c r="BD72" s="15">
        <v>0</v>
      </c>
      <c r="BE72" s="15">
        <v>-168.3</v>
      </c>
      <c r="BF72" s="15" t="s">
        <v>121</v>
      </c>
      <c r="BG72" s="15">
        <v>0</v>
      </c>
      <c r="BH72" s="15">
        <v>0</v>
      </c>
      <c r="BI72" s="15">
        <v>-6.732</v>
      </c>
      <c r="BJ72" s="15">
        <v>84.5</v>
      </c>
      <c r="BK72" s="15">
        <v>169</v>
      </c>
      <c r="BL72" s="15">
        <v>0</v>
      </c>
      <c r="BM72" s="15">
        <v>-84.5</v>
      </c>
      <c r="BN72" s="15" t="s">
        <v>121</v>
      </c>
      <c r="BO72" s="15">
        <v>0</v>
      </c>
      <c r="BP72" s="15">
        <v>0</v>
      </c>
      <c r="BQ72" s="15">
        <v>-1.69</v>
      </c>
      <c r="BR72" s="15">
        <v>446</v>
      </c>
      <c r="BS72" s="15">
        <v>624</v>
      </c>
      <c r="BT72" s="15">
        <v>418.4</v>
      </c>
      <c r="BU72" s="15">
        <v>-27.6</v>
      </c>
      <c r="BV72" s="15" t="s">
        <v>121</v>
      </c>
      <c r="BW72" s="15">
        <v>350.4</v>
      </c>
      <c r="BX72" s="15">
        <v>17.52</v>
      </c>
      <c r="BY72" s="15">
        <v>-0.552</v>
      </c>
      <c r="BZ72" s="22">
        <v>665</v>
      </c>
      <c r="CA72" s="22">
        <v>931</v>
      </c>
      <c r="CB72" s="15">
        <v>2637.03</v>
      </c>
      <c r="CC72" s="15">
        <v>1972.03</v>
      </c>
      <c r="CD72" s="52" t="s">
        <v>21</v>
      </c>
      <c r="CE72" s="15">
        <v>2343.03</v>
      </c>
      <c r="CF72" s="52">
        <v>210.8727</v>
      </c>
      <c r="CG72" s="52"/>
      <c r="CH72" s="72">
        <v>433.3547</v>
      </c>
      <c r="CI72" s="72">
        <v>-67.774</v>
      </c>
    </row>
    <row r="73" spans="1:87">
      <c r="A73" s="14">
        <v>67</v>
      </c>
      <c r="B73" s="14">
        <v>721</v>
      </c>
      <c r="C73" s="14" t="s">
        <v>199</v>
      </c>
      <c r="D73" s="14" t="s">
        <v>137</v>
      </c>
      <c r="E73" s="14" t="s">
        <v>195</v>
      </c>
      <c r="F73" s="15">
        <v>17</v>
      </c>
      <c r="G73" s="15">
        <v>22</v>
      </c>
      <c r="H73" s="15">
        <v>2</v>
      </c>
      <c r="I73" s="15">
        <v>-15</v>
      </c>
      <c r="J73" s="15" t="s">
        <v>121</v>
      </c>
      <c r="K73" s="15">
        <v>2</v>
      </c>
      <c r="L73" s="15">
        <v>2</v>
      </c>
      <c r="M73" s="15">
        <v>-12</v>
      </c>
      <c r="N73" s="15">
        <v>36</v>
      </c>
      <c r="O73" s="21">
        <v>41</v>
      </c>
      <c r="P73" s="21">
        <v>49</v>
      </c>
      <c r="Q73" s="21">
        <v>13</v>
      </c>
      <c r="R73" s="21" t="s">
        <v>21</v>
      </c>
      <c r="S73" s="21">
        <v>49</v>
      </c>
      <c r="T73" s="21">
        <v>98</v>
      </c>
      <c r="U73" s="21"/>
      <c r="V73" s="21">
        <v>44</v>
      </c>
      <c r="W73" s="21">
        <v>50</v>
      </c>
      <c r="X73" s="21">
        <v>51</v>
      </c>
      <c r="Y73" s="21">
        <v>7</v>
      </c>
      <c r="Z73" s="21" t="s">
        <v>21</v>
      </c>
      <c r="AA73" s="21">
        <v>43</v>
      </c>
      <c r="AB73" s="21">
        <v>64.5</v>
      </c>
      <c r="AC73" s="21"/>
      <c r="AD73" s="21">
        <v>2</v>
      </c>
      <c r="AE73" s="21">
        <v>3</v>
      </c>
      <c r="AF73" s="21">
        <v>3</v>
      </c>
      <c r="AG73" s="21">
        <v>1</v>
      </c>
      <c r="AH73" s="21" t="s">
        <v>21</v>
      </c>
      <c r="AI73" s="21">
        <v>3</v>
      </c>
      <c r="AJ73" s="21">
        <v>6</v>
      </c>
      <c r="AK73" s="21"/>
      <c r="AL73" s="21">
        <v>1</v>
      </c>
      <c r="AM73" s="21">
        <v>2</v>
      </c>
      <c r="AN73" s="21">
        <v>4</v>
      </c>
      <c r="AO73" s="21">
        <v>3</v>
      </c>
      <c r="AP73" s="21" t="s">
        <v>21</v>
      </c>
      <c r="AQ73" s="21">
        <v>792</v>
      </c>
      <c r="AR73" s="21">
        <v>79.2</v>
      </c>
      <c r="AS73" s="21"/>
      <c r="AT73" s="21">
        <v>7</v>
      </c>
      <c r="AU73" s="21">
        <v>11</v>
      </c>
      <c r="AV73" s="21">
        <v>5</v>
      </c>
      <c r="AW73" s="21">
        <v>-2</v>
      </c>
      <c r="AX73" s="21" t="s">
        <v>121</v>
      </c>
      <c r="AY73" s="21">
        <v>1547.68</v>
      </c>
      <c r="AZ73" s="21">
        <v>77.384</v>
      </c>
      <c r="BA73" s="21">
        <v>-16</v>
      </c>
      <c r="BB73" s="17">
        <v>150</v>
      </c>
      <c r="BC73" s="15">
        <v>225</v>
      </c>
      <c r="BD73" s="15">
        <v>0</v>
      </c>
      <c r="BE73" s="15">
        <v>-150</v>
      </c>
      <c r="BF73" s="15" t="s">
        <v>121</v>
      </c>
      <c r="BG73" s="15">
        <v>0</v>
      </c>
      <c r="BH73" s="15">
        <v>0</v>
      </c>
      <c r="BI73" s="15">
        <v>-6</v>
      </c>
      <c r="BJ73" s="15">
        <v>84.5</v>
      </c>
      <c r="BK73" s="15">
        <v>169</v>
      </c>
      <c r="BL73" s="15">
        <v>0</v>
      </c>
      <c r="BM73" s="15">
        <v>-84.5</v>
      </c>
      <c r="BN73" s="15" t="s">
        <v>121</v>
      </c>
      <c r="BO73" s="15">
        <v>0</v>
      </c>
      <c r="BP73" s="15">
        <v>0</v>
      </c>
      <c r="BQ73" s="15">
        <v>-1.69</v>
      </c>
      <c r="BR73" s="15">
        <v>303.5</v>
      </c>
      <c r="BS73" s="15">
        <v>425</v>
      </c>
      <c r="BT73" s="15">
        <v>301.5</v>
      </c>
      <c r="BU73" s="15">
        <v>-2</v>
      </c>
      <c r="BV73" s="15" t="s">
        <v>121</v>
      </c>
      <c r="BW73" s="15">
        <v>376</v>
      </c>
      <c r="BX73" s="15">
        <v>18.8</v>
      </c>
      <c r="BY73" s="15">
        <v>-0.04</v>
      </c>
      <c r="BZ73" s="22">
        <v>1140</v>
      </c>
      <c r="CA73" s="22">
        <v>1425</v>
      </c>
      <c r="CB73" s="15">
        <v>389</v>
      </c>
      <c r="CC73" s="15">
        <v>-751</v>
      </c>
      <c r="CD73" s="52" t="s">
        <v>121</v>
      </c>
      <c r="CE73" s="15">
        <v>294</v>
      </c>
      <c r="CF73" s="52">
        <v>14.7</v>
      </c>
      <c r="CG73" s="52">
        <v>-15.02</v>
      </c>
      <c r="CH73" s="72">
        <v>360.584</v>
      </c>
      <c r="CI73" s="72">
        <v>-50.75</v>
      </c>
    </row>
    <row r="74" spans="1:87">
      <c r="A74" s="14">
        <v>68</v>
      </c>
      <c r="B74" s="14">
        <v>717</v>
      </c>
      <c r="C74" s="14" t="s">
        <v>200</v>
      </c>
      <c r="D74" s="14" t="s">
        <v>137</v>
      </c>
      <c r="E74" s="14" t="s">
        <v>195</v>
      </c>
      <c r="F74" s="15">
        <v>6</v>
      </c>
      <c r="G74" s="15">
        <v>11</v>
      </c>
      <c r="H74" s="15">
        <v>3</v>
      </c>
      <c r="I74" s="15">
        <v>-3</v>
      </c>
      <c r="J74" s="15" t="s">
        <v>121</v>
      </c>
      <c r="K74" s="15">
        <v>3</v>
      </c>
      <c r="L74" s="15">
        <v>3</v>
      </c>
      <c r="M74" s="15">
        <v>-2.4</v>
      </c>
      <c r="N74" s="15">
        <v>23</v>
      </c>
      <c r="O74" s="21">
        <v>27</v>
      </c>
      <c r="P74" s="21">
        <v>25</v>
      </c>
      <c r="Q74" s="21">
        <v>2</v>
      </c>
      <c r="R74" s="21" t="s">
        <v>20</v>
      </c>
      <c r="S74" s="21">
        <v>22</v>
      </c>
      <c r="T74" s="21">
        <v>22</v>
      </c>
      <c r="U74" s="21"/>
      <c r="V74" s="21">
        <v>29</v>
      </c>
      <c r="W74" s="21">
        <v>32</v>
      </c>
      <c r="X74" s="21">
        <v>15</v>
      </c>
      <c r="Y74" s="21">
        <v>-14</v>
      </c>
      <c r="Z74" s="21" t="s">
        <v>121</v>
      </c>
      <c r="AA74" s="21">
        <v>12</v>
      </c>
      <c r="AB74" s="21">
        <v>9.6</v>
      </c>
      <c r="AC74" s="21">
        <v>-5.6</v>
      </c>
      <c r="AD74" s="21">
        <v>1</v>
      </c>
      <c r="AE74" s="21">
        <v>1</v>
      </c>
      <c r="AF74" s="21">
        <v>2</v>
      </c>
      <c r="AG74" s="21">
        <v>1</v>
      </c>
      <c r="AH74" s="21" t="s">
        <v>21</v>
      </c>
      <c r="AI74" s="21">
        <v>2</v>
      </c>
      <c r="AJ74" s="21">
        <v>4</v>
      </c>
      <c r="AK74" s="21"/>
      <c r="AL74" s="21">
        <v>1</v>
      </c>
      <c r="AM74" s="21">
        <v>2</v>
      </c>
      <c r="AN74" s="21">
        <v>3</v>
      </c>
      <c r="AO74" s="21">
        <v>2</v>
      </c>
      <c r="AP74" s="21" t="s">
        <v>21</v>
      </c>
      <c r="AQ74" s="21">
        <v>193.66</v>
      </c>
      <c r="AR74" s="21">
        <v>19.366</v>
      </c>
      <c r="AS74" s="21"/>
      <c r="AT74" s="21">
        <v>2</v>
      </c>
      <c r="AU74" s="21">
        <v>4</v>
      </c>
      <c r="AV74" s="21">
        <v>2</v>
      </c>
      <c r="AW74" s="21">
        <v>0</v>
      </c>
      <c r="AX74" s="21" t="s">
        <v>20</v>
      </c>
      <c r="AY74" s="21">
        <v>388</v>
      </c>
      <c r="AZ74" s="21">
        <v>31.04</v>
      </c>
      <c r="BA74" s="21"/>
      <c r="BB74" s="17">
        <v>150</v>
      </c>
      <c r="BC74" s="15">
        <v>225</v>
      </c>
      <c r="BD74" s="15">
        <v>198</v>
      </c>
      <c r="BE74" s="15">
        <v>48</v>
      </c>
      <c r="BF74" s="15" t="s">
        <v>20</v>
      </c>
      <c r="BG74" s="15">
        <v>0</v>
      </c>
      <c r="BH74" s="15">
        <v>0</v>
      </c>
      <c r="BI74" s="15"/>
      <c r="BJ74" s="15">
        <v>84.5</v>
      </c>
      <c r="BK74" s="15">
        <v>169</v>
      </c>
      <c r="BL74" s="15">
        <v>0</v>
      </c>
      <c r="BM74" s="15">
        <v>-84.5</v>
      </c>
      <c r="BN74" s="15" t="s">
        <v>121</v>
      </c>
      <c r="BO74" s="15">
        <v>0</v>
      </c>
      <c r="BP74" s="15">
        <v>0</v>
      </c>
      <c r="BQ74" s="15">
        <v>-1.69</v>
      </c>
      <c r="BR74" s="15">
        <v>832.67</v>
      </c>
      <c r="BS74" s="17">
        <v>1041</v>
      </c>
      <c r="BT74" s="15">
        <v>371.51</v>
      </c>
      <c r="BU74" s="15">
        <v>-461.16</v>
      </c>
      <c r="BV74" s="15" t="s">
        <v>121</v>
      </c>
      <c r="BW74" s="15">
        <v>304.51</v>
      </c>
      <c r="BX74" s="15">
        <v>15.2255</v>
      </c>
      <c r="BY74" s="15">
        <v>-9.2232</v>
      </c>
      <c r="BZ74" s="22">
        <v>380</v>
      </c>
      <c r="CA74" s="22">
        <v>530</v>
      </c>
      <c r="CB74" s="15">
        <v>720</v>
      </c>
      <c r="CC74" s="15">
        <v>340</v>
      </c>
      <c r="CD74" s="52" t="s">
        <v>21</v>
      </c>
      <c r="CE74" s="15">
        <v>480</v>
      </c>
      <c r="CF74" s="52">
        <v>43.2</v>
      </c>
      <c r="CG74" s="52"/>
      <c r="CH74" s="72">
        <v>147.4315</v>
      </c>
      <c r="CI74" s="72">
        <v>-18.9132</v>
      </c>
    </row>
    <row r="75" spans="1:87">
      <c r="A75" s="14">
        <v>69</v>
      </c>
      <c r="B75" s="14">
        <v>591</v>
      </c>
      <c r="C75" s="14" t="s">
        <v>201</v>
      </c>
      <c r="D75" s="14" t="s">
        <v>137</v>
      </c>
      <c r="E75" s="14" t="s">
        <v>195</v>
      </c>
      <c r="F75" s="15">
        <v>17</v>
      </c>
      <c r="G75" s="15">
        <v>22</v>
      </c>
      <c r="H75" s="15">
        <v>7</v>
      </c>
      <c r="I75" s="15">
        <v>-10</v>
      </c>
      <c r="J75" s="15" t="s">
        <v>121</v>
      </c>
      <c r="K75" s="15">
        <v>5</v>
      </c>
      <c r="L75" s="15">
        <v>5</v>
      </c>
      <c r="M75" s="15">
        <v>-8</v>
      </c>
      <c r="N75" s="15">
        <v>65</v>
      </c>
      <c r="O75" s="21">
        <v>75</v>
      </c>
      <c r="P75" s="21">
        <v>46</v>
      </c>
      <c r="Q75" s="21">
        <v>-19</v>
      </c>
      <c r="R75" s="21" t="s">
        <v>121</v>
      </c>
      <c r="S75" s="21">
        <v>41</v>
      </c>
      <c r="T75" s="21">
        <v>32.8</v>
      </c>
      <c r="U75" s="21">
        <v>-11.4</v>
      </c>
      <c r="V75" s="21">
        <v>53</v>
      </c>
      <c r="W75" s="21">
        <v>61</v>
      </c>
      <c r="X75" s="21">
        <v>62</v>
      </c>
      <c r="Y75" s="21">
        <v>9</v>
      </c>
      <c r="Z75" s="21" t="s">
        <v>21</v>
      </c>
      <c r="AA75" s="21">
        <v>57</v>
      </c>
      <c r="AB75" s="21">
        <v>85.5</v>
      </c>
      <c r="AC75" s="21"/>
      <c r="AD75" s="21">
        <v>2</v>
      </c>
      <c r="AE75" s="21">
        <v>3</v>
      </c>
      <c r="AF75" s="21">
        <v>3</v>
      </c>
      <c r="AG75" s="21">
        <v>1</v>
      </c>
      <c r="AH75" s="21" t="s">
        <v>21</v>
      </c>
      <c r="AI75" s="21">
        <v>2</v>
      </c>
      <c r="AJ75" s="21">
        <v>4</v>
      </c>
      <c r="AK75" s="21"/>
      <c r="AL75" s="21">
        <v>1</v>
      </c>
      <c r="AM75" s="21">
        <v>2</v>
      </c>
      <c r="AN75" s="21">
        <v>4</v>
      </c>
      <c r="AO75" s="21">
        <v>3</v>
      </c>
      <c r="AP75" s="21" t="s">
        <v>21</v>
      </c>
      <c r="AQ75" s="21">
        <v>564.5</v>
      </c>
      <c r="AR75" s="21">
        <v>56.45</v>
      </c>
      <c r="AS75" s="21"/>
      <c r="AT75" s="21">
        <v>3</v>
      </c>
      <c r="AU75" s="21">
        <v>5</v>
      </c>
      <c r="AV75" s="21">
        <v>3</v>
      </c>
      <c r="AW75" s="21">
        <v>0</v>
      </c>
      <c r="AX75" s="21" t="s">
        <v>20</v>
      </c>
      <c r="AY75" s="21">
        <v>1067</v>
      </c>
      <c r="AZ75" s="21">
        <v>85.36</v>
      </c>
      <c r="BA75" s="21"/>
      <c r="BB75" s="15">
        <v>168.3</v>
      </c>
      <c r="BC75" s="15">
        <v>252.45</v>
      </c>
      <c r="BD75" s="15">
        <v>761.57</v>
      </c>
      <c r="BE75" s="15">
        <v>509.12</v>
      </c>
      <c r="BF75" s="15" t="s">
        <v>21</v>
      </c>
      <c r="BG75" s="15">
        <v>732.3</v>
      </c>
      <c r="BH75" s="15">
        <v>58.584</v>
      </c>
      <c r="BI75" s="15"/>
      <c r="BJ75" s="15">
        <v>84.5</v>
      </c>
      <c r="BK75" s="15">
        <v>169</v>
      </c>
      <c r="BL75" s="15">
        <v>0</v>
      </c>
      <c r="BM75" s="15">
        <v>-84.5</v>
      </c>
      <c r="BN75" s="15" t="s">
        <v>121</v>
      </c>
      <c r="BO75" s="15">
        <v>0</v>
      </c>
      <c r="BP75" s="15">
        <v>0</v>
      </c>
      <c r="BQ75" s="15">
        <v>-1.69</v>
      </c>
      <c r="BR75" s="15">
        <v>583.45</v>
      </c>
      <c r="BS75" s="17">
        <v>729</v>
      </c>
      <c r="BT75" s="15">
        <v>935.28</v>
      </c>
      <c r="BU75" s="15">
        <v>351.83</v>
      </c>
      <c r="BV75" s="15" t="s">
        <v>21</v>
      </c>
      <c r="BW75" s="15">
        <v>935.28</v>
      </c>
      <c r="BX75" s="15">
        <v>84.1752</v>
      </c>
      <c r="BY75" s="17"/>
      <c r="BZ75" s="22">
        <v>1235</v>
      </c>
      <c r="CA75" s="22">
        <v>1543.75</v>
      </c>
      <c r="CB75" s="15">
        <v>1853</v>
      </c>
      <c r="CC75" s="15">
        <v>618</v>
      </c>
      <c r="CD75" s="52" t="s">
        <v>21</v>
      </c>
      <c r="CE75" s="15">
        <v>1369</v>
      </c>
      <c r="CF75" s="52">
        <v>123.21</v>
      </c>
      <c r="CG75" s="52"/>
      <c r="CH75" s="72">
        <v>535.0792</v>
      </c>
      <c r="CI75" s="72">
        <v>-21.09</v>
      </c>
    </row>
    <row r="76" spans="1:87">
      <c r="A76" s="14">
        <v>70</v>
      </c>
      <c r="B76" s="14">
        <v>748</v>
      </c>
      <c r="C76" s="14" t="s">
        <v>202</v>
      </c>
      <c r="D76" s="14" t="s">
        <v>141</v>
      </c>
      <c r="E76" s="14" t="s">
        <v>195</v>
      </c>
      <c r="F76" s="15">
        <v>6</v>
      </c>
      <c r="G76" s="15">
        <v>9</v>
      </c>
      <c r="H76" s="15">
        <v>11</v>
      </c>
      <c r="I76" s="15">
        <v>5</v>
      </c>
      <c r="J76" s="15" t="s">
        <v>21</v>
      </c>
      <c r="K76" s="15">
        <v>10</v>
      </c>
      <c r="L76" s="15">
        <v>35</v>
      </c>
      <c r="M76" s="15"/>
      <c r="N76" s="15">
        <v>21</v>
      </c>
      <c r="O76" s="21">
        <v>24</v>
      </c>
      <c r="P76" s="21">
        <v>19</v>
      </c>
      <c r="Q76" s="21">
        <v>-2</v>
      </c>
      <c r="R76" s="21" t="s">
        <v>121</v>
      </c>
      <c r="S76" s="21">
        <v>16</v>
      </c>
      <c r="T76" s="21">
        <v>12.8</v>
      </c>
      <c r="U76" s="21">
        <v>-1.2</v>
      </c>
      <c r="V76" s="21">
        <v>14</v>
      </c>
      <c r="W76" s="21">
        <v>13</v>
      </c>
      <c r="X76" s="21">
        <v>16</v>
      </c>
      <c r="Y76" s="21">
        <v>2</v>
      </c>
      <c r="Z76" s="21" t="s">
        <v>21</v>
      </c>
      <c r="AA76" s="21">
        <v>18</v>
      </c>
      <c r="AB76" s="21">
        <v>27</v>
      </c>
      <c r="AC76" s="21"/>
      <c r="AD76" s="21">
        <v>2</v>
      </c>
      <c r="AE76" s="21">
        <v>3</v>
      </c>
      <c r="AF76" s="21">
        <v>3</v>
      </c>
      <c r="AG76" s="21">
        <v>1</v>
      </c>
      <c r="AH76" s="21" t="s">
        <v>21</v>
      </c>
      <c r="AI76" s="21">
        <v>3</v>
      </c>
      <c r="AJ76" s="21">
        <v>6</v>
      </c>
      <c r="AK76" s="21"/>
      <c r="AL76" s="21">
        <v>1</v>
      </c>
      <c r="AM76" s="21">
        <v>2</v>
      </c>
      <c r="AN76" s="21">
        <v>0</v>
      </c>
      <c r="AO76" s="21">
        <v>-1</v>
      </c>
      <c r="AP76" s="21" t="s">
        <v>121</v>
      </c>
      <c r="AQ76" s="21">
        <v>0</v>
      </c>
      <c r="AR76" s="21">
        <v>0</v>
      </c>
      <c r="AS76" s="21">
        <v>-3</v>
      </c>
      <c r="AT76" s="21">
        <v>7</v>
      </c>
      <c r="AU76" s="21">
        <v>11</v>
      </c>
      <c r="AV76" s="21">
        <v>4</v>
      </c>
      <c r="AW76" s="21">
        <v>-3</v>
      </c>
      <c r="AX76" s="21" t="s">
        <v>121</v>
      </c>
      <c r="AY76" s="21">
        <v>1940</v>
      </c>
      <c r="AZ76" s="21">
        <v>97</v>
      </c>
      <c r="BA76" s="21">
        <v>-24</v>
      </c>
      <c r="BB76" s="15">
        <v>264</v>
      </c>
      <c r="BC76" s="15">
        <v>396</v>
      </c>
      <c r="BD76" s="15">
        <v>198</v>
      </c>
      <c r="BE76" s="15">
        <v>-66</v>
      </c>
      <c r="BF76" s="15" t="s">
        <v>121</v>
      </c>
      <c r="BG76" s="15">
        <v>0</v>
      </c>
      <c r="BH76" s="15">
        <v>0</v>
      </c>
      <c r="BI76" s="15">
        <v>-2.64</v>
      </c>
      <c r="BJ76" s="15">
        <v>169</v>
      </c>
      <c r="BK76" s="15">
        <v>253.5</v>
      </c>
      <c r="BL76" s="15">
        <v>0</v>
      </c>
      <c r="BM76" s="15">
        <v>-169</v>
      </c>
      <c r="BN76" s="15" t="s">
        <v>121</v>
      </c>
      <c r="BO76" s="15">
        <v>0</v>
      </c>
      <c r="BP76" s="15">
        <v>0</v>
      </c>
      <c r="BQ76" s="15">
        <v>-3.38</v>
      </c>
      <c r="BR76" s="15">
        <v>983.54</v>
      </c>
      <c r="BS76" s="17">
        <v>1229</v>
      </c>
      <c r="BT76" s="15">
        <v>397.29</v>
      </c>
      <c r="BU76" s="15">
        <v>-586.25</v>
      </c>
      <c r="BV76" s="15" t="s">
        <v>121</v>
      </c>
      <c r="BW76" s="15">
        <v>464.29</v>
      </c>
      <c r="BX76" s="15">
        <v>23.2145</v>
      </c>
      <c r="BY76" s="15">
        <v>-11.725</v>
      </c>
      <c r="BZ76" s="22">
        <v>752</v>
      </c>
      <c r="CA76" s="22">
        <v>1052.8</v>
      </c>
      <c r="CB76" s="15">
        <v>396.93</v>
      </c>
      <c r="CC76" s="15">
        <v>-355.07</v>
      </c>
      <c r="CD76" s="52" t="s">
        <v>121</v>
      </c>
      <c r="CE76" s="15">
        <v>716.93</v>
      </c>
      <c r="CF76" s="52">
        <v>35.8465</v>
      </c>
      <c r="CG76" s="52">
        <v>-7.1014</v>
      </c>
      <c r="CH76" s="72">
        <v>236.861</v>
      </c>
      <c r="CI76" s="72">
        <v>-53.0464</v>
      </c>
    </row>
    <row r="77" spans="1:87">
      <c r="A77" s="14">
        <v>71</v>
      </c>
      <c r="B77" s="14">
        <v>371</v>
      </c>
      <c r="C77" s="14" t="s">
        <v>203</v>
      </c>
      <c r="D77" s="14" t="s">
        <v>167</v>
      </c>
      <c r="E77" s="14" t="s">
        <v>195</v>
      </c>
      <c r="F77" s="15">
        <v>6</v>
      </c>
      <c r="G77" s="15">
        <v>9</v>
      </c>
      <c r="H77" s="15">
        <v>2</v>
      </c>
      <c r="I77" s="15">
        <v>-4</v>
      </c>
      <c r="J77" s="15" t="s">
        <v>121</v>
      </c>
      <c r="K77" s="15">
        <v>1</v>
      </c>
      <c r="L77" s="15">
        <v>1</v>
      </c>
      <c r="M77" s="15">
        <v>-3.2</v>
      </c>
      <c r="N77" s="15">
        <v>11</v>
      </c>
      <c r="O77" s="21">
        <v>12</v>
      </c>
      <c r="P77" s="21">
        <v>18</v>
      </c>
      <c r="Q77" s="21">
        <v>7</v>
      </c>
      <c r="R77" s="21" t="s">
        <v>21</v>
      </c>
      <c r="S77" s="21">
        <v>15</v>
      </c>
      <c r="T77" s="21">
        <v>30</v>
      </c>
      <c r="U77" s="21"/>
      <c r="V77" s="21">
        <v>24</v>
      </c>
      <c r="W77" s="21">
        <v>26</v>
      </c>
      <c r="X77" s="21">
        <v>37</v>
      </c>
      <c r="Y77" s="21">
        <v>13</v>
      </c>
      <c r="Z77" s="21" t="s">
        <v>21</v>
      </c>
      <c r="AA77" s="21">
        <v>31</v>
      </c>
      <c r="AB77" s="21">
        <v>46.5</v>
      </c>
      <c r="AC77" s="21"/>
      <c r="AD77" s="21">
        <v>1</v>
      </c>
      <c r="AE77" s="21">
        <v>1</v>
      </c>
      <c r="AF77" s="21">
        <v>4</v>
      </c>
      <c r="AG77" s="21">
        <v>3</v>
      </c>
      <c r="AH77" s="21" t="s">
        <v>21</v>
      </c>
      <c r="AI77" s="21">
        <v>4</v>
      </c>
      <c r="AJ77" s="21">
        <v>8</v>
      </c>
      <c r="AK77" s="21"/>
      <c r="AL77" s="21">
        <v>1</v>
      </c>
      <c r="AM77" s="21">
        <v>2</v>
      </c>
      <c r="AN77" s="21">
        <v>0</v>
      </c>
      <c r="AO77" s="21">
        <v>-1</v>
      </c>
      <c r="AP77" s="21" t="s">
        <v>121</v>
      </c>
      <c r="AQ77" s="21">
        <v>0</v>
      </c>
      <c r="AR77" s="21">
        <v>0</v>
      </c>
      <c r="AS77" s="21">
        <v>-3</v>
      </c>
      <c r="AT77" s="21">
        <v>4</v>
      </c>
      <c r="AU77" s="21">
        <v>6</v>
      </c>
      <c r="AV77" s="21">
        <v>0</v>
      </c>
      <c r="AW77" s="21">
        <v>-4</v>
      </c>
      <c r="AX77" s="21" t="s">
        <v>121</v>
      </c>
      <c r="AY77" s="21">
        <v>0</v>
      </c>
      <c r="AZ77" s="21">
        <v>0</v>
      </c>
      <c r="BA77" s="21">
        <v>-32</v>
      </c>
      <c r="BB77" s="15">
        <v>100</v>
      </c>
      <c r="BC77" s="15">
        <v>150</v>
      </c>
      <c r="BD77" s="15">
        <v>0</v>
      </c>
      <c r="BE77" s="15">
        <v>-100</v>
      </c>
      <c r="BF77" s="15" t="s">
        <v>121</v>
      </c>
      <c r="BG77" s="15">
        <v>0</v>
      </c>
      <c r="BH77" s="15">
        <v>0</v>
      </c>
      <c r="BI77" s="15">
        <v>-4</v>
      </c>
      <c r="BJ77" s="15">
        <v>84.5</v>
      </c>
      <c r="BK77" s="15">
        <v>169</v>
      </c>
      <c r="BL77" s="15">
        <v>0</v>
      </c>
      <c r="BM77" s="15">
        <v>-84.5</v>
      </c>
      <c r="BN77" s="15" t="s">
        <v>121</v>
      </c>
      <c r="BO77" s="15">
        <v>0</v>
      </c>
      <c r="BP77" s="15">
        <v>0</v>
      </c>
      <c r="BQ77" s="15">
        <v>-1.69</v>
      </c>
      <c r="BR77" s="15">
        <v>488.5</v>
      </c>
      <c r="BS77" s="15">
        <v>684</v>
      </c>
      <c r="BT77" s="15">
        <v>644.09</v>
      </c>
      <c r="BU77" s="15">
        <v>155.59</v>
      </c>
      <c r="BV77" s="49" t="s">
        <v>20</v>
      </c>
      <c r="BW77" s="15">
        <v>566.59</v>
      </c>
      <c r="BX77" s="49">
        <v>39.6613</v>
      </c>
      <c r="BY77" s="15"/>
      <c r="BZ77" s="22">
        <v>1235</v>
      </c>
      <c r="CA77" s="22">
        <v>1543.75</v>
      </c>
      <c r="CB77" s="15">
        <v>545.88</v>
      </c>
      <c r="CC77" s="15">
        <v>-689.12</v>
      </c>
      <c r="CD77" s="52" t="s">
        <v>121</v>
      </c>
      <c r="CE77" s="15">
        <v>545.88</v>
      </c>
      <c r="CF77" s="52">
        <v>27.294</v>
      </c>
      <c r="CG77" s="52">
        <v>-13.7824</v>
      </c>
      <c r="CH77" s="72">
        <v>152.4553</v>
      </c>
      <c r="CI77" s="72">
        <v>-57.6724</v>
      </c>
    </row>
    <row r="78" spans="1:87">
      <c r="A78" s="14">
        <v>72</v>
      </c>
      <c r="B78" s="14">
        <v>539</v>
      </c>
      <c r="C78" s="14" t="s">
        <v>204</v>
      </c>
      <c r="D78" s="14" t="s">
        <v>167</v>
      </c>
      <c r="E78" s="14" t="s">
        <v>195</v>
      </c>
      <c r="F78" s="15">
        <v>6</v>
      </c>
      <c r="G78" s="15">
        <v>9</v>
      </c>
      <c r="H78" s="15">
        <v>14</v>
      </c>
      <c r="I78" s="15">
        <v>8</v>
      </c>
      <c r="J78" s="15" t="s">
        <v>21</v>
      </c>
      <c r="K78" s="15">
        <v>14</v>
      </c>
      <c r="L78" s="15">
        <v>49</v>
      </c>
      <c r="M78" s="15"/>
      <c r="N78" s="15">
        <v>10</v>
      </c>
      <c r="O78" s="21">
        <v>10</v>
      </c>
      <c r="P78" s="21">
        <v>10</v>
      </c>
      <c r="Q78" s="21">
        <v>0</v>
      </c>
      <c r="R78" s="21" t="s">
        <v>21</v>
      </c>
      <c r="S78" s="21">
        <v>10</v>
      </c>
      <c r="T78" s="21">
        <v>20</v>
      </c>
      <c r="U78" s="21"/>
      <c r="V78" s="21">
        <v>18</v>
      </c>
      <c r="W78" s="21">
        <v>18</v>
      </c>
      <c r="X78" s="21">
        <v>15</v>
      </c>
      <c r="Y78" s="21">
        <v>-3</v>
      </c>
      <c r="Z78" s="21" t="s">
        <v>121</v>
      </c>
      <c r="AA78" s="21">
        <v>15</v>
      </c>
      <c r="AB78" s="21">
        <v>12</v>
      </c>
      <c r="AC78" s="21">
        <v>-1.2</v>
      </c>
      <c r="AD78" s="21">
        <v>1</v>
      </c>
      <c r="AE78" s="21">
        <v>1</v>
      </c>
      <c r="AF78" s="21">
        <v>1</v>
      </c>
      <c r="AG78" s="21">
        <v>0</v>
      </c>
      <c r="AH78" s="21" t="s">
        <v>21</v>
      </c>
      <c r="AI78" s="21">
        <v>0</v>
      </c>
      <c r="AJ78" s="21">
        <v>0</v>
      </c>
      <c r="AK78" s="21"/>
      <c r="AL78" s="21">
        <v>1</v>
      </c>
      <c r="AM78" s="21">
        <v>2</v>
      </c>
      <c r="AN78" s="21">
        <v>5</v>
      </c>
      <c r="AO78" s="21">
        <v>4</v>
      </c>
      <c r="AP78" s="21" t="s">
        <v>21</v>
      </c>
      <c r="AQ78" s="21">
        <v>396.02</v>
      </c>
      <c r="AR78" s="21">
        <v>39.602</v>
      </c>
      <c r="AS78" s="21"/>
      <c r="AT78" s="21">
        <v>4</v>
      </c>
      <c r="AU78" s="21">
        <v>6</v>
      </c>
      <c r="AV78" s="21">
        <v>6</v>
      </c>
      <c r="AW78" s="21">
        <v>2</v>
      </c>
      <c r="AX78" s="21" t="s">
        <v>21</v>
      </c>
      <c r="AY78" s="21">
        <v>1025.8</v>
      </c>
      <c r="AZ78" s="21">
        <v>102.58</v>
      </c>
      <c r="BA78" s="21"/>
      <c r="BB78" s="15">
        <v>264</v>
      </c>
      <c r="BC78" s="15">
        <v>396</v>
      </c>
      <c r="BD78" s="15">
        <v>0</v>
      </c>
      <c r="BE78" s="15">
        <v>-264</v>
      </c>
      <c r="BF78" s="15" t="s">
        <v>121</v>
      </c>
      <c r="BG78" s="15">
        <v>0</v>
      </c>
      <c r="BH78" s="15">
        <v>0</v>
      </c>
      <c r="BI78" s="15">
        <v>-10.56</v>
      </c>
      <c r="BJ78" s="15">
        <v>84.5</v>
      </c>
      <c r="BK78" s="15">
        <v>169</v>
      </c>
      <c r="BL78" s="15">
        <v>0</v>
      </c>
      <c r="BM78" s="15">
        <v>-84.5</v>
      </c>
      <c r="BN78" s="15" t="s">
        <v>121</v>
      </c>
      <c r="BO78" s="15">
        <v>0</v>
      </c>
      <c r="BP78" s="15">
        <v>0</v>
      </c>
      <c r="BQ78" s="15">
        <v>-1.69</v>
      </c>
      <c r="BR78" s="15">
        <v>554</v>
      </c>
      <c r="BS78" s="17">
        <v>693</v>
      </c>
      <c r="BT78" s="15">
        <v>357.5</v>
      </c>
      <c r="BU78" s="15">
        <v>-196.5</v>
      </c>
      <c r="BV78" s="15" t="s">
        <v>121</v>
      </c>
      <c r="BW78" s="15">
        <v>290.5</v>
      </c>
      <c r="BX78" s="15">
        <v>14.525</v>
      </c>
      <c r="BY78" s="15">
        <v>-3.93</v>
      </c>
      <c r="BZ78" s="22">
        <v>849.72</v>
      </c>
      <c r="CA78" s="22">
        <v>1189.61</v>
      </c>
      <c r="CB78" s="15">
        <v>1921.5</v>
      </c>
      <c r="CC78" s="15">
        <v>1071.78</v>
      </c>
      <c r="CD78" s="52" t="s">
        <v>21</v>
      </c>
      <c r="CE78" s="15">
        <v>1761.5</v>
      </c>
      <c r="CF78" s="52">
        <v>158.535</v>
      </c>
      <c r="CG78" s="52"/>
      <c r="CH78" s="72">
        <v>396.242</v>
      </c>
      <c r="CI78" s="72">
        <v>-17.38</v>
      </c>
    </row>
    <row r="79" spans="1:87">
      <c r="A79" s="14">
        <v>73</v>
      </c>
      <c r="B79" s="14">
        <v>720</v>
      </c>
      <c r="C79" s="14" t="s">
        <v>205</v>
      </c>
      <c r="D79" s="14" t="s">
        <v>141</v>
      </c>
      <c r="E79" s="14" t="s">
        <v>195</v>
      </c>
      <c r="F79" s="15">
        <v>6</v>
      </c>
      <c r="G79" s="15">
        <v>9</v>
      </c>
      <c r="H79" s="15">
        <v>6</v>
      </c>
      <c r="I79" s="15">
        <v>0</v>
      </c>
      <c r="J79" s="15" t="s">
        <v>20</v>
      </c>
      <c r="K79" s="15">
        <v>6</v>
      </c>
      <c r="L79" s="15">
        <v>15</v>
      </c>
      <c r="M79" s="15"/>
      <c r="N79" s="15">
        <v>20</v>
      </c>
      <c r="O79" s="21">
        <v>23</v>
      </c>
      <c r="P79" s="21">
        <v>30</v>
      </c>
      <c r="Q79" s="21">
        <v>10</v>
      </c>
      <c r="R79" s="21" t="s">
        <v>21</v>
      </c>
      <c r="S79" s="21">
        <v>26</v>
      </c>
      <c r="T79" s="21">
        <v>52</v>
      </c>
      <c r="U79" s="21"/>
      <c r="V79" s="21">
        <v>8</v>
      </c>
      <c r="W79" s="21">
        <v>5</v>
      </c>
      <c r="X79" s="21">
        <v>18</v>
      </c>
      <c r="Y79" s="21">
        <v>10</v>
      </c>
      <c r="Z79" s="21" t="s">
        <v>21</v>
      </c>
      <c r="AA79" s="21">
        <v>20</v>
      </c>
      <c r="AB79" s="21">
        <v>30</v>
      </c>
      <c r="AC79" s="21"/>
      <c r="AD79" s="21">
        <v>1</v>
      </c>
      <c r="AE79" s="21">
        <v>1</v>
      </c>
      <c r="AF79" s="21">
        <v>1</v>
      </c>
      <c r="AG79" s="21">
        <v>0</v>
      </c>
      <c r="AH79" s="21" t="s">
        <v>21</v>
      </c>
      <c r="AI79" s="21">
        <v>1</v>
      </c>
      <c r="AJ79" s="21">
        <v>2</v>
      </c>
      <c r="AK79" s="21"/>
      <c r="AL79" s="21">
        <v>1</v>
      </c>
      <c r="AM79" s="21">
        <v>2</v>
      </c>
      <c r="AN79" s="21">
        <v>0</v>
      </c>
      <c r="AO79" s="21">
        <v>-1</v>
      </c>
      <c r="AP79" s="21" t="s">
        <v>121</v>
      </c>
      <c r="AQ79" s="21">
        <v>0</v>
      </c>
      <c r="AR79" s="21">
        <v>0</v>
      </c>
      <c r="AS79" s="21">
        <v>-3</v>
      </c>
      <c r="AT79" s="21">
        <v>1</v>
      </c>
      <c r="AU79" s="21">
        <v>3</v>
      </c>
      <c r="AV79" s="21">
        <v>0</v>
      </c>
      <c r="AW79" s="21">
        <v>-1</v>
      </c>
      <c r="AX79" s="21" t="s">
        <v>121</v>
      </c>
      <c r="AY79" s="21">
        <v>0</v>
      </c>
      <c r="AZ79" s="21">
        <v>0</v>
      </c>
      <c r="BA79" s="21">
        <v>-8</v>
      </c>
      <c r="BB79" s="15">
        <v>284</v>
      </c>
      <c r="BC79" s="15">
        <v>426</v>
      </c>
      <c r="BD79" s="15">
        <v>940.98</v>
      </c>
      <c r="BE79" s="15">
        <v>514.98</v>
      </c>
      <c r="BF79" s="15" t="s">
        <v>21</v>
      </c>
      <c r="BG79" s="15">
        <v>758.34</v>
      </c>
      <c r="BH79" s="15">
        <v>60.6672</v>
      </c>
      <c r="BI79" s="15"/>
      <c r="BJ79" s="15">
        <v>84.5</v>
      </c>
      <c r="BK79" s="15">
        <v>169</v>
      </c>
      <c r="BL79" s="15">
        <v>540.01</v>
      </c>
      <c r="BM79" s="15">
        <v>455.51</v>
      </c>
      <c r="BN79" s="15" t="s">
        <v>21</v>
      </c>
      <c r="BO79" s="15">
        <v>540.01</v>
      </c>
      <c r="BP79" s="15">
        <v>48.6009</v>
      </c>
      <c r="BQ79" s="15"/>
      <c r="BR79" s="15">
        <v>511.78</v>
      </c>
      <c r="BS79" s="17">
        <v>640</v>
      </c>
      <c r="BT79" s="15">
        <v>603.01</v>
      </c>
      <c r="BU79" s="15">
        <v>91.23</v>
      </c>
      <c r="BV79" s="49" t="s">
        <v>20</v>
      </c>
      <c r="BW79" s="15">
        <v>531.01</v>
      </c>
      <c r="BX79" s="17"/>
      <c r="BY79" s="17"/>
      <c r="BZ79" s="22">
        <v>1833</v>
      </c>
      <c r="CA79" s="22">
        <v>2291.25</v>
      </c>
      <c r="CB79" s="15">
        <v>1636.03</v>
      </c>
      <c r="CC79" s="15">
        <v>-196.97</v>
      </c>
      <c r="CD79" s="52" t="s">
        <v>121</v>
      </c>
      <c r="CE79" s="15">
        <v>1887.03</v>
      </c>
      <c r="CF79" s="52">
        <v>94.3515</v>
      </c>
      <c r="CG79" s="52">
        <v>-3.9394</v>
      </c>
      <c r="CH79" s="72">
        <v>302.6196</v>
      </c>
      <c r="CI79" s="72">
        <v>-14.9394</v>
      </c>
    </row>
    <row r="80" spans="1:87">
      <c r="A80" s="14">
        <v>74</v>
      </c>
      <c r="B80" s="14">
        <v>594</v>
      </c>
      <c r="C80" s="14" t="s">
        <v>206</v>
      </c>
      <c r="D80" s="14" t="s">
        <v>141</v>
      </c>
      <c r="E80" s="14" t="s">
        <v>195</v>
      </c>
      <c r="F80" s="15">
        <v>6</v>
      </c>
      <c r="G80" s="15">
        <v>9</v>
      </c>
      <c r="H80" s="15">
        <v>7</v>
      </c>
      <c r="I80" s="15">
        <v>1</v>
      </c>
      <c r="J80" s="15" t="s">
        <v>20</v>
      </c>
      <c r="K80" s="15">
        <v>7</v>
      </c>
      <c r="L80" s="15">
        <v>17.5</v>
      </c>
      <c r="M80" s="15"/>
      <c r="N80" s="15">
        <v>18</v>
      </c>
      <c r="O80" s="21">
        <v>20</v>
      </c>
      <c r="P80" s="21">
        <v>19</v>
      </c>
      <c r="Q80" s="21">
        <v>1</v>
      </c>
      <c r="R80" s="21" t="s">
        <v>20</v>
      </c>
      <c r="S80" s="21">
        <v>18</v>
      </c>
      <c r="T80" s="21">
        <v>18</v>
      </c>
      <c r="U80" s="21"/>
      <c r="V80" s="21">
        <v>18</v>
      </c>
      <c r="W80" s="21">
        <v>18</v>
      </c>
      <c r="X80" s="21">
        <v>16</v>
      </c>
      <c r="Y80" s="21">
        <v>-2</v>
      </c>
      <c r="Z80" s="21" t="s">
        <v>121</v>
      </c>
      <c r="AA80" s="21">
        <v>17</v>
      </c>
      <c r="AB80" s="21">
        <v>13.6</v>
      </c>
      <c r="AC80" s="21">
        <v>-0.8</v>
      </c>
      <c r="AD80" s="21">
        <v>1</v>
      </c>
      <c r="AE80" s="21">
        <v>1</v>
      </c>
      <c r="AF80" s="21">
        <v>1</v>
      </c>
      <c r="AG80" s="21">
        <v>0</v>
      </c>
      <c r="AH80" s="21" t="s">
        <v>21</v>
      </c>
      <c r="AI80" s="21">
        <v>1</v>
      </c>
      <c r="AJ80" s="21">
        <v>2</v>
      </c>
      <c r="AK80" s="21"/>
      <c r="AL80" s="21">
        <v>1</v>
      </c>
      <c r="AM80" s="21">
        <v>2</v>
      </c>
      <c r="AN80" s="21">
        <v>2</v>
      </c>
      <c r="AO80" s="21">
        <v>1</v>
      </c>
      <c r="AP80" s="21" t="s">
        <v>21</v>
      </c>
      <c r="AQ80" s="21">
        <v>198.01</v>
      </c>
      <c r="AR80" s="21">
        <v>19.801</v>
      </c>
      <c r="AS80" s="21"/>
      <c r="AT80" s="21">
        <v>3</v>
      </c>
      <c r="AU80" s="21">
        <v>5</v>
      </c>
      <c r="AV80" s="21">
        <v>4</v>
      </c>
      <c r="AW80" s="21">
        <v>1</v>
      </c>
      <c r="AX80" s="21" t="s">
        <v>20</v>
      </c>
      <c r="AY80" s="21">
        <v>1164</v>
      </c>
      <c r="AZ80" s="21">
        <v>93.12</v>
      </c>
      <c r="BA80" s="21"/>
      <c r="BB80" s="15">
        <v>264</v>
      </c>
      <c r="BC80" s="15">
        <v>396</v>
      </c>
      <c r="BD80" s="15">
        <v>0</v>
      </c>
      <c r="BE80" s="15">
        <v>-264</v>
      </c>
      <c r="BF80" s="15" t="s">
        <v>121</v>
      </c>
      <c r="BG80" s="15">
        <v>0</v>
      </c>
      <c r="BH80" s="15">
        <v>0</v>
      </c>
      <c r="BI80" s="15">
        <v>-10.56</v>
      </c>
      <c r="BJ80" s="15">
        <v>258.01</v>
      </c>
      <c r="BK80" s="15">
        <v>387</v>
      </c>
      <c r="BL80" s="15">
        <v>258.01</v>
      </c>
      <c r="BM80" s="15">
        <v>0</v>
      </c>
      <c r="BN80" s="15" t="s">
        <v>20</v>
      </c>
      <c r="BO80" s="15">
        <v>258.01</v>
      </c>
      <c r="BP80" s="15">
        <v>18.0607</v>
      </c>
      <c r="BQ80" s="15"/>
      <c r="BR80" s="15">
        <v>260.5</v>
      </c>
      <c r="BS80" s="15">
        <v>365</v>
      </c>
      <c r="BT80" s="15">
        <v>184.02</v>
      </c>
      <c r="BU80" s="15">
        <v>-76.48</v>
      </c>
      <c r="BV80" s="15" t="s">
        <v>121</v>
      </c>
      <c r="BW80" s="15">
        <v>184.02</v>
      </c>
      <c r="BX80" s="15"/>
      <c r="BY80" s="15"/>
      <c r="BZ80" s="22">
        <v>3040</v>
      </c>
      <c r="CA80" s="22">
        <v>3800</v>
      </c>
      <c r="CB80" s="15">
        <v>3266.95</v>
      </c>
      <c r="CC80" s="15">
        <v>226.95</v>
      </c>
      <c r="CD80" s="52" t="s">
        <v>20</v>
      </c>
      <c r="CE80" s="15">
        <v>2581.95</v>
      </c>
      <c r="CF80" s="15">
        <v>180.7365</v>
      </c>
      <c r="CG80" s="52"/>
      <c r="CH80" s="72">
        <v>362.8182</v>
      </c>
      <c r="CI80" s="72">
        <v>-11.36</v>
      </c>
    </row>
    <row r="81" spans="1:87">
      <c r="A81" s="14">
        <v>75</v>
      </c>
      <c r="B81" s="14">
        <v>549</v>
      </c>
      <c r="C81" s="14" t="s">
        <v>207</v>
      </c>
      <c r="D81" s="14" t="s">
        <v>167</v>
      </c>
      <c r="E81" s="14" t="s">
        <v>195</v>
      </c>
      <c r="F81" s="15">
        <v>6</v>
      </c>
      <c r="G81" s="15">
        <v>9</v>
      </c>
      <c r="H81" s="15">
        <v>18</v>
      </c>
      <c r="I81" s="15">
        <v>12</v>
      </c>
      <c r="J81" s="15" t="s">
        <v>21</v>
      </c>
      <c r="K81" s="15">
        <v>18</v>
      </c>
      <c r="L81" s="15">
        <v>63</v>
      </c>
      <c r="M81" s="15"/>
      <c r="N81" s="15">
        <v>23</v>
      </c>
      <c r="O81" s="21">
        <v>27</v>
      </c>
      <c r="P81" s="21">
        <v>20</v>
      </c>
      <c r="Q81" s="21">
        <v>-3</v>
      </c>
      <c r="R81" s="21" t="s">
        <v>121</v>
      </c>
      <c r="S81" s="21">
        <v>19</v>
      </c>
      <c r="T81" s="21">
        <v>15.2</v>
      </c>
      <c r="U81" s="21">
        <v>-1.8</v>
      </c>
      <c r="V81" s="21">
        <v>19</v>
      </c>
      <c r="W81" s="21">
        <v>19</v>
      </c>
      <c r="X81" s="21">
        <v>18</v>
      </c>
      <c r="Y81" s="21">
        <v>-1</v>
      </c>
      <c r="Z81" s="21" t="s">
        <v>121</v>
      </c>
      <c r="AA81" s="21">
        <v>17</v>
      </c>
      <c r="AB81" s="21">
        <v>13.6</v>
      </c>
      <c r="AC81" s="21">
        <v>-0.4</v>
      </c>
      <c r="AD81" s="21">
        <v>1</v>
      </c>
      <c r="AE81" s="21">
        <v>1</v>
      </c>
      <c r="AF81" s="21">
        <v>0</v>
      </c>
      <c r="AG81" s="21">
        <v>-1</v>
      </c>
      <c r="AH81" s="21" t="s">
        <v>121</v>
      </c>
      <c r="AI81" s="21">
        <v>0</v>
      </c>
      <c r="AJ81" s="21">
        <v>0</v>
      </c>
      <c r="AK81" s="21">
        <v>-0.4</v>
      </c>
      <c r="AL81" s="21">
        <v>1</v>
      </c>
      <c r="AM81" s="21">
        <v>2</v>
      </c>
      <c r="AN81" s="21">
        <v>0</v>
      </c>
      <c r="AO81" s="21">
        <v>-1</v>
      </c>
      <c r="AP81" s="21" t="s">
        <v>121</v>
      </c>
      <c r="AQ81" s="21">
        <v>0</v>
      </c>
      <c r="AR81" s="21">
        <v>0</v>
      </c>
      <c r="AS81" s="21">
        <v>-3</v>
      </c>
      <c r="AT81" s="21">
        <v>5</v>
      </c>
      <c r="AU81" s="21">
        <v>8</v>
      </c>
      <c r="AV81" s="21">
        <v>24</v>
      </c>
      <c r="AW81" s="21">
        <v>19</v>
      </c>
      <c r="AX81" s="21" t="s">
        <v>21</v>
      </c>
      <c r="AY81" s="21">
        <v>4864.36</v>
      </c>
      <c r="AZ81" s="21">
        <v>486.436</v>
      </c>
      <c r="BA81" s="21"/>
      <c r="BB81" s="15">
        <v>100</v>
      </c>
      <c r="BC81" s="15">
        <v>150</v>
      </c>
      <c r="BD81" s="15">
        <v>0</v>
      </c>
      <c r="BE81" s="15">
        <v>-100</v>
      </c>
      <c r="BF81" s="15" t="s">
        <v>121</v>
      </c>
      <c r="BG81" s="15">
        <v>0</v>
      </c>
      <c r="BH81" s="15">
        <v>0</v>
      </c>
      <c r="BI81" s="15">
        <v>-4</v>
      </c>
      <c r="BJ81" s="15">
        <v>84.5</v>
      </c>
      <c r="BK81" s="15">
        <v>169</v>
      </c>
      <c r="BL81" s="15">
        <v>0</v>
      </c>
      <c r="BM81" s="15">
        <v>-84.5</v>
      </c>
      <c r="BN81" s="15" t="s">
        <v>121</v>
      </c>
      <c r="BO81" s="15">
        <v>0</v>
      </c>
      <c r="BP81" s="15">
        <v>0</v>
      </c>
      <c r="BQ81" s="15">
        <v>-1.69</v>
      </c>
      <c r="BR81" s="15">
        <v>431</v>
      </c>
      <c r="BS81" s="15">
        <v>603</v>
      </c>
      <c r="BT81" s="15">
        <v>966.62</v>
      </c>
      <c r="BU81" s="15">
        <v>535.62</v>
      </c>
      <c r="BV81" s="15" t="s">
        <v>21</v>
      </c>
      <c r="BW81" s="15">
        <v>866.12</v>
      </c>
      <c r="BX81" s="15">
        <v>77.9508</v>
      </c>
      <c r="BY81" s="15"/>
      <c r="BZ81" s="22">
        <v>2660</v>
      </c>
      <c r="CA81" s="22">
        <v>3325</v>
      </c>
      <c r="CB81" s="15">
        <v>2084.06</v>
      </c>
      <c r="CC81" s="15">
        <v>-575.94</v>
      </c>
      <c r="CD81" s="52" t="s">
        <v>121</v>
      </c>
      <c r="CE81" s="15">
        <v>2084.06</v>
      </c>
      <c r="CF81" s="52">
        <v>104.203</v>
      </c>
      <c r="CG81" s="52">
        <v>-11.5188</v>
      </c>
      <c r="CH81" s="72">
        <v>760.3898</v>
      </c>
      <c r="CI81" s="72">
        <v>-22.8088</v>
      </c>
    </row>
    <row r="82" spans="1:87">
      <c r="A82" s="14">
        <v>76</v>
      </c>
      <c r="B82" s="14">
        <v>716</v>
      </c>
      <c r="C82" s="14" t="s">
        <v>208</v>
      </c>
      <c r="D82" s="14" t="s">
        <v>167</v>
      </c>
      <c r="E82" s="14" t="s">
        <v>195</v>
      </c>
      <c r="F82" s="15">
        <v>6</v>
      </c>
      <c r="G82" s="15">
        <v>9</v>
      </c>
      <c r="H82" s="15">
        <v>20</v>
      </c>
      <c r="I82" s="15">
        <v>14</v>
      </c>
      <c r="J82" s="15" t="s">
        <v>21</v>
      </c>
      <c r="K82" s="15">
        <v>20</v>
      </c>
      <c r="L82" s="15">
        <v>70</v>
      </c>
      <c r="M82" s="15"/>
      <c r="N82" s="15">
        <v>11</v>
      </c>
      <c r="O82" s="21">
        <v>12</v>
      </c>
      <c r="P82" s="21">
        <v>19</v>
      </c>
      <c r="Q82" s="21">
        <v>8</v>
      </c>
      <c r="R82" s="21" t="s">
        <v>21</v>
      </c>
      <c r="S82" s="21">
        <v>19</v>
      </c>
      <c r="T82" s="21">
        <v>38</v>
      </c>
      <c r="U82" s="21"/>
      <c r="V82" s="21">
        <v>23</v>
      </c>
      <c r="W82" s="21">
        <v>24</v>
      </c>
      <c r="X82" s="21">
        <v>38</v>
      </c>
      <c r="Y82" s="21">
        <v>15</v>
      </c>
      <c r="Z82" s="21" t="s">
        <v>21</v>
      </c>
      <c r="AA82" s="21">
        <v>40</v>
      </c>
      <c r="AB82" s="21">
        <v>60</v>
      </c>
      <c r="AC82" s="21"/>
      <c r="AD82" s="21">
        <v>1</v>
      </c>
      <c r="AE82" s="21">
        <v>1</v>
      </c>
      <c r="AF82" s="21">
        <v>2</v>
      </c>
      <c r="AG82" s="21">
        <v>1</v>
      </c>
      <c r="AH82" s="21" t="s">
        <v>21</v>
      </c>
      <c r="AI82" s="21">
        <v>1</v>
      </c>
      <c r="AJ82" s="21">
        <v>2</v>
      </c>
      <c r="AK82" s="21"/>
      <c r="AL82" s="21">
        <v>2</v>
      </c>
      <c r="AM82" s="21">
        <v>3</v>
      </c>
      <c r="AN82" s="21">
        <v>5</v>
      </c>
      <c r="AO82" s="21">
        <v>3</v>
      </c>
      <c r="AP82" s="21" t="s">
        <v>21</v>
      </c>
      <c r="AQ82" s="21">
        <v>594</v>
      </c>
      <c r="AR82" s="21">
        <v>59.4</v>
      </c>
      <c r="AS82" s="21"/>
      <c r="AT82" s="21">
        <v>3</v>
      </c>
      <c r="AU82" s="21">
        <v>5</v>
      </c>
      <c r="AV82" s="21">
        <v>4</v>
      </c>
      <c r="AW82" s="21">
        <v>1</v>
      </c>
      <c r="AX82" s="21" t="s">
        <v>20</v>
      </c>
      <c r="AY82" s="21">
        <v>1067</v>
      </c>
      <c r="AZ82" s="21">
        <v>85.36</v>
      </c>
      <c r="BA82" s="21"/>
      <c r="BB82" s="15">
        <v>528.01</v>
      </c>
      <c r="BC82" s="15">
        <v>739.21</v>
      </c>
      <c r="BD82" s="15">
        <v>0</v>
      </c>
      <c r="BE82" s="15">
        <v>-528.01</v>
      </c>
      <c r="BF82" s="15" t="s">
        <v>121</v>
      </c>
      <c r="BG82" s="15">
        <v>0</v>
      </c>
      <c r="BH82" s="15">
        <v>0</v>
      </c>
      <c r="BI82" s="15">
        <v>-21.1204</v>
      </c>
      <c r="BJ82" s="15">
        <v>84.5</v>
      </c>
      <c r="BK82" s="15">
        <v>169</v>
      </c>
      <c r="BL82" s="15">
        <v>84.5</v>
      </c>
      <c r="BM82" s="15">
        <v>0</v>
      </c>
      <c r="BN82" s="15" t="s">
        <v>20</v>
      </c>
      <c r="BO82" s="15">
        <v>84.5</v>
      </c>
      <c r="BP82" s="15">
        <v>5.915</v>
      </c>
      <c r="BQ82" s="15"/>
      <c r="BR82" s="15">
        <v>239</v>
      </c>
      <c r="BS82" s="15">
        <v>335</v>
      </c>
      <c r="BT82" s="15">
        <v>156.68</v>
      </c>
      <c r="BU82" s="15">
        <v>-82.32</v>
      </c>
      <c r="BV82" s="15" t="s">
        <v>121</v>
      </c>
      <c r="BW82" s="15">
        <v>191.68</v>
      </c>
      <c r="BX82" s="15"/>
      <c r="BY82" s="15"/>
      <c r="BZ82" s="22">
        <v>1850</v>
      </c>
      <c r="CA82" s="22">
        <v>2312.5</v>
      </c>
      <c r="CB82" s="15">
        <v>1032.01</v>
      </c>
      <c r="CC82" s="15">
        <v>-817.99</v>
      </c>
      <c r="CD82" s="52" t="s">
        <v>121</v>
      </c>
      <c r="CE82" s="15">
        <v>748.01</v>
      </c>
      <c r="CF82" s="52">
        <v>37.4005</v>
      </c>
      <c r="CG82" s="52">
        <v>-16.3598</v>
      </c>
      <c r="CH82" s="72">
        <v>358.0755</v>
      </c>
      <c r="CI82" s="72">
        <v>-37.4802</v>
      </c>
    </row>
    <row r="83" spans="1:87">
      <c r="A83" s="14">
        <v>77</v>
      </c>
      <c r="B83" s="14">
        <v>732</v>
      </c>
      <c r="C83" s="14" t="s">
        <v>209</v>
      </c>
      <c r="D83" s="14" t="s">
        <v>167</v>
      </c>
      <c r="E83" s="14" t="s">
        <v>195</v>
      </c>
      <c r="F83" s="15">
        <v>6</v>
      </c>
      <c r="G83" s="15">
        <v>9</v>
      </c>
      <c r="H83" s="15">
        <v>1</v>
      </c>
      <c r="I83" s="15">
        <v>-5</v>
      </c>
      <c r="J83" s="15" t="s">
        <v>121</v>
      </c>
      <c r="K83" s="15">
        <v>0</v>
      </c>
      <c r="L83" s="15">
        <v>0</v>
      </c>
      <c r="M83" s="15">
        <v>-4</v>
      </c>
      <c r="N83" s="15">
        <v>16</v>
      </c>
      <c r="O83" s="21">
        <v>18</v>
      </c>
      <c r="P83" s="21">
        <v>11</v>
      </c>
      <c r="Q83" s="21">
        <v>-5</v>
      </c>
      <c r="R83" s="21" t="s">
        <v>121</v>
      </c>
      <c r="S83" s="21">
        <v>12</v>
      </c>
      <c r="T83" s="21">
        <v>9.6</v>
      </c>
      <c r="U83" s="21">
        <v>-3</v>
      </c>
      <c r="V83" s="21">
        <v>44</v>
      </c>
      <c r="W83" s="21">
        <v>50</v>
      </c>
      <c r="X83" s="21">
        <v>32</v>
      </c>
      <c r="Y83" s="21">
        <v>-12</v>
      </c>
      <c r="Z83" s="21" t="s">
        <v>121</v>
      </c>
      <c r="AA83" s="21">
        <v>26</v>
      </c>
      <c r="AB83" s="21">
        <v>20.8</v>
      </c>
      <c r="AC83" s="21">
        <v>-4.8</v>
      </c>
      <c r="AD83" s="21">
        <v>1</v>
      </c>
      <c r="AE83" s="21">
        <v>1</v>
      </c>
      <c r="AF83" s="21">
        <v>1</v>
      </c>
      <c r="AG83" s="21">
        <v>0</v>
      </c>
      <c r="AH83" s="21" t="s">
        <v>21</v>
      </c>
      <c r="AI83" s="21">
        <v>2</v>
      </c>
      <c r="AJ83" s="21">
        <v>4</v>
      </c>
      <c r="AK83" s="21"/>
      <c r="AL83" s="21">
        <v>1</v>
      </c>
      <c r="AM83" s="21">
        <v>2</v>
      </c>
      <c r="AN83" s="21">
        <v>0</v>
      </c>
      <c r="AO83" s="21">
        <v>-1</v>
      </c>
      <c r="AP83" s="21" t="s">
        <v>121</v>
      </c>
      <c r="AQ83" s="21">
        <v>0</v>
      </c>
      <c r="AR83" s="21">
        <v>0</v>
      </c>
      <c r="AS83" s="21">
        <v>-3</v>
      </c>
      <c r="AT83" s="21">
        <v>1</v>
      </c>
      <c r="AU83" s="21">
        <v>3</v>
      </c>
      <c r="AV83" s="21">
        <v>9</v>
      </c>
      <c r="AW83" s="21">
        <v>8</v>
      </c>
      <c r="AX83" s="21" t="s">
        <v>21</v>
      </c>
      <c r="AY83" s="21">
        <v>1938</v>
      </c>
      <c r="AZ83" s="21">
        <v>193.8</v>
      </c>
      <c r="BA83" s="21"/>
      <c r="BB83" s="15">
        <v>558</v>
      </c>
      <c r="BC83" s="15">
        <v>781.2</v>
      </c>
      <c r="BD83" s="15">
        <v>594.01</v>
      </c>
      <c r="BE83" s="15">
        <v>36.01</v>
      </c>
      <c r="BF83" s="15" t="s">
        <v>20</v>
      </c>
      <c r="BG83" s="15">
        <v>594.01</v>
      </c>
      <c r="BH83" s="15">
        <v>41.5807</v>
      </c>
      <c r="BI83" s="15"/>
      <c r="BJ83" s="15">
        <v>952.02</v>
      </c>
      <c r="BK83" s="15">
        <v>1142.4</v>
      </c>
      <c r="BL83" s="15">
        <v>1197.96</v>
      </c>
      <c r="BM83" s="15">
        <v>245.94</v>
      </c>
      <c r="BN83" s="15" t="s">
        <v>21</v>
      </c>
      <c r="BO83" s="15">
        <v>1197.96</v>
      </c>
      <c r="BP83" s="15">
        <v>107.8164</v>
      </c>
      <c r="BQ83" s="15"/>
      <c r="BR83" s="15">
        <v>415.5</v>
      </c>
      <c r="BS83" s="15">
        <v>582</v>
      </c>
      <c r="BT83" s="15">
        <v>650.96</v>
      </c>
      <c r="BU83" s="15">
        <v>68.96</v>
      </c>
      <c r="BV83" s="15" t="s">
        <v>21</v>
      </c>
      <c r="BW83" s="15">
        <v>720.96</v>
      </c>
      <c r="BX83" s="15"/>
      <c r="BY83" s="15"/>
      <c r="BZ83" s="22">
        <v>3236</v>
      </c>
      <c r="CA83" s="22">
        <v>4045</v>
      </c>
      <c r="CB83" s="15">
        <v>1954</v>
      </c>
      <c r="CC83" s="15">
        <v>-1282</v>
      </c>
      <c r="CD83" s="52" t="s">
        <v>121</v>
      </c>
      <c r="CE83" s="15">
        <v>2343</v>
      </c>
      <c r="CF83" s="52">
        <v>117.15</v>
      </c>
      <c r="CG83" s="52">
        <v>-25.64</v>
      </c>
      <c r="CH83" s="72">
        <v>494.7471</v>
      </c>
      <c r="CI83" s="72">
        <v>-40.44</v>
      </c>
    </row>
    <row r="84" spans="1:87">
      <c r="A84" s="14">
        <v>78</v>
      </c>
      <c r="B84" s="24">
        <v>102567</v>
      </c>
      <c r="C84" s="14" t="s">
        <v>210</v>
      </c>
      <c r="D84" s="14" t="s">
        <v>137</v>
      </c>
      <c r="E84" s="14" t="s">
        <v>195</v>
      </c>
      <c r="F84" s="15">
        <v>6</v>
      </c>
      <c r="G84" s="15">
        <v>11</v>
      </c>
      <c r="H84" s="15">
        <v>0</v>
      </c>
      <c r="I84" s="15">
        <v>-6</v>
      </c>
      <c r="J84" s="15" t="s">
        <v>121</v>
      </c>
      <c r="K84" s="15">
        <v>0</v>
      </c>
      <c r="L84" s="15">
        <v>0</v>
      </c>
      <c r="M84" s="15">
        <v>-4.8</v>
      </c>
      <c r="N84" s="15">
        <v>15</v>
      </c>
      <c r="O84" s="21">
        <v>17</v>
      </c>
      <c r="P84" s="21">
        <v>8</v>
      </c>
      <c r="Q84" s="21">
        <v>-7</v>
      </c>
      <c r="R84" s="21" t="s">
        <v>121</v>
      </c>
      <c r="S84" s="21">
        <v>8</v>
      </c>
      <c r="T84" s="21">
        <v>6.4</v>
      </c>
      <c r="U84" s="21">
        <v>-4.2</v>
      </c>
      <c r="V84" s="21">
        <v>29</v>
      </c>
      <c r="W84" s="21">
        <v>32</v>
      </c>
      <c r="X84" s="21">
        <v>19</v>
      </c>
      <c r="Y84" s="21">
        <v>-10</v>
      </c>
      <c r="Z84" s="21" t="s">
        <v>121</v>
      </c>
      <c r="AA84" s="21">
        <v>17</v>
      </c>
      <c r="AB84" s="21">
        <v>13.6</v>
      </c>
      <c r="AC84" s="21">
        <v>-4</v>
      </c>
      <c r="AD84" s="21">
        <v>2</v>
      </c>
      <c r="AE84" s="21">
        <v>3</v>
      </c>
      <c r="AF84" s="21">
        <v>1</v>
      </c>
      <c r="AG84" s="21">
        <v>-1</v>
      </c>
      <c r="AH84" s="21" t="s">
        <v>121</v>
      </c>
      <c r="AI84" s="21">
        <v>1</v>
      </c>
      <c r="AJ84" s="21">
        <v>0.8</v>
      </c>
      <c r="AK84" s="21">
        <v>-0.4</v>
      </c>
      <c r="AL84" s="21">
        <v>1</v>
      </c>
      <c r="AM84" s="21">
        <v>2</v>
      </c>
      <c r="AN84" s="21">
        <v>4</v>
      </c>
      <c r="AO84" s="21">
        <v>3</v>
      </c>
      <c r="AP84" s="21" t="s">
        <v>21</v>
      </c>
      <c r="AQ84" s="21">
        <v>396.02</v>
      </c>
      <c r="AR84" s="21">
        <v>39.602</v>
      </c>
      <c r="AS84" s="21"/>
      <c r="AT84" s="21">
        <v>3</v>
      </c>
      <c r="AU84" s="21">
        <v>5</v>
      </c>
      <c r="AV84" s="21">
        <v>9</v>
      </c>
      <c r="AW84" s="21">
        <v>6</v>
      </c>
      <c r="AX84" s="21" t="s">
        <v>21</v>
      </c>
      <c r="AY84" s="21">
        <v>2328</v>
      </c>
      <c r="AZ84" s="21">
        <v>232.8</v>
      </c>
      <c r="BA84" s="21"/>
      <c r="BB84" s="15">
        <v>564.3</v>
      </c>
      <c r="BC84" s="15">
        <v>790.02</v>
      </c>
      <c r="BD84" s="15">
        <v>168.3</v>
      </c>
      <c r="BE84" s="15">
        <v>-396</v>
      </c>
      <c r="BF84" s="15" t="s">
        <v>121</v>
      </c>
      <c r="BG84" s="15">
        <v>168.3</v>
      </c>
      <c r="BH84" s="15">
        <v>8.415</v>
      </c>
      <c r="BI84" s="15">
        <v>-15.84</v>
      </c>
      <c r="BJ84" s="15">
        <v>84.5</v>
      </c>
      <c r="BK84" s="15">
        <v>169</v>
      </c>
      <c r="BL84" s="15">
        <v>0</v>
      </c>
      <c r="BM84" s="15">
        <v>-84.5</v>
      </c>
      <c r="BN84" s="15" t="s">
        <v>121</v>
      </c>
      <c r="BO84" s="15">
        <v>0</v>
      </c>
      <c r="BP84" s="15">
        <v>0</v>
      </c>
      <c r="BQ84" s="15">
        <v>-1.69</v>
      </c>
      <c r="BR84" s="15">
        <v>689</v>
      </c>
      <c r="BS84" s="17">
        <v>861</v>
      </c>
      <c r="BT84" s="15">
        <v>210.04</v>
      </c>
      <c r="BU84" s="15">
        <v>-478.96</v>
      </c>
      <c r="BV84" s="15" t="s">
        <v>121</v>
      </c>
      <c r="BW84" s="15">
        <v>175.04</v>
      </c>
      <c r="BX84" s="15">
        <v>8.752</v>
      </c>
      <c r="BY84" s="15">
        <v>-9.5792</v>
      </c>
      <c r="BZ84" s="22">
        <v>380</v>
      </c>
      <c r="CA84" s="22">
        <v>532</v>
      </c>
      <c r="CB84" s="15">
        <v>963</v>
      </c>
      <c r="CC84" s="15">
        <v>583</v>
      </c>
      <c r="CD84" s="52" t="s">
        <v>21</v>
      </c>
      <c r="CE84" s="15">
        <v>677</v>
      </c>
      <c r="CF84" s="52">
        <v>60.93</v>
      </c>
      <c r="CG84" s="52"/>
      <c r="CH84" s="72">
        <v>371.299</v>
      </c>
      <c r="CI84" s="72">
        <v>-40.5092</v>
      </c>
    </row>
    <row r="85" s="61" customFormat="1" spans="1:87">
      <c r="A85" s="10"/>
      <c r="B85" s="25"/>
      <c r="C85" s="10" t="s">
        <v>150</v>
      </c>
      <c r="D85" s="10"/>
      <c r="E85" s="10"/>
      <c r="F85" s="66">
        <v>192</v>
      </c>
      <c r="G85" s="66">
        <v>264</v>
      </c>
      <c r="H85" s="66">
        <v>124</v>
      </c>
      <c r="I85" s="66">
        <v>-68</v>
      </c>
      <c r="J85" s="66">
        <v>0</v>
      </c>
      <c r="K85" s="66">
        <v>121</v>
      </c>
      <c r="L85" s="66">
        <v>295.5</v>
      </c>
      <c r="M85" s="66">
        <v>-86.4</v>
      </c>
      <c r="N85" s="66">
        <v>402</v>
      </c>
      <c r="O85" s="66">
        <v>457</v>
      </c>
      <c r="P85" s="66">
        <v>386</v>
      </c>
      <c r="Q85" s="66">
        <v>-16</v>
      </c>
      <c r="R85" s="66">
        <v>0</v>
      </c>
      <c r="S85" s="66">
        <v>358</v>
      </c>
      <c r="T85" s="66">
        <v>463.6</v>
      </c>
      <c r="U85" s="66">
        <v>-42.6</v>
      </c>
      <c r="V85" s="66">
        <v>586</v>
      </c>
      <c r="W85" s="66">
        <v>633</v>
      </c>
      <c r="X85" s="66">
        <v>561</v>
      </c>
      <c r="Y85" s="66">
        <v>-25</v>
      </c>
      <c r="Z85" s="66">
        <v>0</v>
      </c>
      <c r="AA85" s="66">
        <v>509</v>
      </c>
      <c r="AB85" s="66">
        <v>590.5</v>
      </c>
      <c r="AC85" s="66">
        <v>-36</v>
      </c>
      <c r="AD85" s="66">
        <v>28</v>
      </c>
      <c r="AE85" s="66">
        <v>35</v>
      </c>
      <c r="AF85" s="66">
        <v>47</v>
      </c>
      <c r="AG85" s="66">
        <v>19</v>
      </c>
      <c r="AH85" s="66">
        <v>0</v>
      </c>
      <c r="AI85" s="66">
        <v>37</v>
      </c>
      <c r="AJ85" s="66">
        <v>66.8</v>
      </c>
      <c r="AK85" s="66">
        <v>-0.8</v>
      </c>
      <c r="AL85" s="66">
        <v>18</v>
      </c>
      <c r="AM85" s="66">
        <v>34</v>
      </c>
      <c r="AN85" s="66">
        <v>51</v>
      </c>
      <c r="AO85" s="66">
        <v>33</v>
      </c>
      <c r="AP85" s="66">
        <v>0</v>
      </c>
      <c r="AQ85" s="66">
        <v>5094.26</v>
      </c>
      <c r="AR85" s="66">
        <v>505.466</v>
      </c>
      <c r="AS85" s="66">
        <v>-15</v>
      </c>
      <c r="AT85" s="66">
        <v>76</v>
      </c>
      <c r="AU85" s="66">
        <v>121</v>
      </c>
      <c r="AV85" s="66">
        <v>117</v>
      </c>
      <c r="AW85" s="66">
        <v>41</v>
      </c>
      <c r="AX85" s="66">
        <v>0</v>
      </c>
      <c r="AY85" s="66">
        <v>28456.48</v>
      </c>
      <c r="AZ85" s="66">
        <v>2531.584</v>
      </c>
      <c r="BA85" s="66">
        <v>-128</v>
      </c>
      <c r="BB85" s="66">
        <v>6419.21</v>
      </c>
      <c r="BC85" s="66">
        <v>8741.89</v>
      </c>
      <c r="BD85" s="66">
        <v>10758.62</v>
      </c>
      <c r="BE85" s="66">
        <v>3632</v>
      </c>
      <c r="BF85" s="66">
        <v>0</v>
      </c>
      <c r="BG85" s="66">
        <v>10588.15</v>
      </c>
      <c r="BH85" s="66">
        <v>834.0829</v>
      </c>
      <c r="BI85" s="66">
        <v>-87.4524</v>
      </c>
      <c r="BJ85" s="66">
        <v>7110.13</v>
      </c>
      <c r="BK85" s="66">
        <v>8800.4</v>
      </c>
      <c r="BL85" s="66">
        <v>3837.52</v>
      </c>
      <c r="BM85" s="66">
        <v>-3272.61</v>
      </c>
      <c r="BN85" s="66">
        <v>0</v>
      </c>
      <c r="BO85" s="66">
        <v>4496.53</v>
      </c>
      <c r="BP85" s="66">
        <v>301.1955</v>
      </c>
      <c r="BQ85" s="66">
        <v>-79.4812</v>
      </c>
      <c r="BR85" s="66">
        <v>10095.4</v>
      </c>
      <c r="BS85" s="66">
        <v>12763</v>
      </c>
      <c r="BT85" s="66">
        <v>8207.05</v>
      </c>
      <c r="BU85" s="66">
        <v>-2054.85</v>
      </c>
      <c r="BV85" s="66">
        <v>0</v>
      </c>
      <c r="BW85" s="66">
        <v>8149.66</v>
      </c>
      <c r="BX85" s="66">
        <v>409.4873</v>
      </c>
      <c r="BY85" s="66">
        <v>-61.9856</v>
      </c>
      <c r="BZ85" s="66">
        <v>39762.72</v>
      </c>
      <c r="CA85" s="66">
        <v>46966.66</v>
      </c>
      <c r="CB85" s="66">
        <v>36628.51</v>
      </c>
      <c r="CC85" s="66">
        <v>-3134.21</v>
      </c>
      <c r="CD85" s="66">
        <v>0</v>
      </c>
      <c r="CE85" s="66">
        <v>32916.51</v>
      </c>
      <c r="CF85" s="66">
        <v>2517.4105</v>
      </c>
      <c r="CG85" s="66">
        <v>-185.5818</v>
      </c>
      <c r="CH85" s="66">
        <v>8515.6262</v>
      </c>
      <c r="CI85" s="66">
        <v>-723.301</v>
      </c>
    </row>
    <row r="86" spans="1:87">
      <c r="A86" s="14">
        <v>79</v>
      </c>
      <c r="B86" s="14">
        <v>367</v>
      </c>
      <c r="C86" s="14" t="s">
        <v>211</v>
      </c>
      <c r="D86" s="14" t="s">
        <v>137</v>
      </c>
      <c r="E86" s="14" t="s">
        <v>212</v>
      </c>
      <c r="F86" s="15">
        <v>17</v>
      </c>
      <c r="G86" s="15">
        <v>22</v>
      </c>
      <c r="H86" s="15">
        <v>13</v>
      </c>
      <c r="I86" s="15">
        <v>-4</v>
      </c>
      <c r="J86" s="15" t="s">
        <v>121</v>
      </c>
      <c r="K86" s="15">
        <v>13</v>
      </c>
      <c r="L86" s="15">
        <v>13</v>
      </c>
      <c r="M86" s="15">
        <v>-3.2</v>
      </c>
      <c r="N86" s="15">
        <v>24</v>
      </c>
      <c r="O86" s="21">
        <v>28</v>
      </c>
      <c r="P86" s="21">
        <v>11</v>
      </c>
      <c r="Q86" s="21">
        <v>-13</v>
      </c>
      <c r="R86" s="21" t="s">
        <v>121</v>
      </c>
      <c r="S86" s="21">
        <v>8</v>
      </c>
      <c r="T86" s="21">
        <v>6.4</v>
      </c>
      <c r="U86" s="21">
        <v>-7.8</v>
      </c>
      <c r="V86" s="21">
        <v>61</v>
      </c>
      <c r="W86" s="21">
        <v>71</v>
      </c>
      <c r="X86" s="21">
        <v>76</v>
      </c>
      <c r="Y86" s="21">
        <v>15</v>
      </c>
      <c r="Z86" s="21" t="s">
        <v>21</v>
      </c>
      <c r="AA86" s="21">
        <v>60</v>
      </c>
      <c r="AB86" s="21">
        <v>90</v>
      </c>
      <c r="AC86" s="21"/>
      <c r="AD86" s="21">
        <v>1</v>
      </c>
      <c r="AE86" s="21">
        <v>1</v>
      </c>
      <c r="AF86" s="21">
        <v>1</v>
      </c>
      <c r="AG86" s="21">
        <v>0</v>
      </c>
      <c r="AH86" s="21" t="s">
        <v>21</v>
      </c>
      <c r="AI86" s="21">
        <v>1</v>
      </c>
      <c r="AJ86" s="21">
        <v>2</v>
      </c>
      <c r="AK86" s="21"/>
      <c r="AL86" s="21">
        <v>1</v>
      </c>
      <c r="AM86" s="21">
        <v>2</v>
      </c>
      <c r="AN86" s="21">
        <v>3</v>
      </c>
      <c r="AO86" s="21">
        <v>2</v>
      </c>
      <c r="AP86" s="21" t="s">
        <v>21</v>
      </c>
      <c r="AQ86" s="21">
        <v>990.01</v>
      </c>
      <c r="AR86" s="21">
        <v>99.001</v>
      </c>
      <c r="AS86" s="21"/>
      <c r="AT86" s="21">
        <v>9</v>
      </c>
      <c r="AU86" s="21">
        <v>14</v>
      </c>
      <c r="AV86" s="21">
        <v>6</v>
      </c>
      <c r="AW86" s="21">
        <v>-3</v>
      </c>
      <c r="AX86" s="21" t="s">
        <v>121</v>
      </c>
      <c r="AY86" s="21">
        <v>1851.47</v>
      </c>
      <c r="AZ86" s="21">
        <v>92.5735</v>
      </c>
      <c r="BA86" s="21">
        <v>-24</v>
      </c>
      <c r="BB86" s="15">
        <v>132</v>
      </c>
      <c r="BC86" s="15">
        <v>198</v>
      </c>
      <c r="BD86" s="15">
        <v>0</v>
      </c>
      <c r="BE86" s="15">
        <v>-132</v>
      </c>
      <c r="BF86" s="15" t="s">
        <v>121</v>
      </c>
      <c r="BG86" s="15">
        <v>0</v>
      </c>
      <c r="BH86" s="15">
        <v>0</v>
      </c>
      <c r="BI86" s="15">
        <v>-5.28</v>
      </c>
      <c r="BJ86" s="15">
        <v>84.5</v>
      </c>
      <c r="BK86" s="15">
        <v>169</v>
      </c>
      <c r="BL86" s="15">
        <v>84.5</v>
      </c>
      <c r="BM86" s="15">
        <v>0</v>
      </c>
      <c r="BN86" s="15" t="s">
        <v>20</v>
      </c>
      <c r="BO86" s="15">
        <v>84.5</v>
      </c>
      <c r="BP86" s="15">
        <v>5.915</v>
      </c>
      <c r="BQ86" s="15"/>
      <c r="BR86" s="15">
        <v>536</v>
      </c>
      <c r="BS86" s="17">
        <v>670</v>
      </c>
      <c r="BT86" s="15">
        <v>808</v>
      </c>
      <c r="BU86" s="15">
        <v>138</v>
      </c>
      <c r="BV86" s="15" t="s">
        <v>21</v>
      </c>
      <c r="BW86" s="15">
        <v>841.5</v>
      </c>
      <c r="BX86" s="17"/>
      <c r="BY86" s="17"/>
      <c r="BZ86" s="22">
        <v>665</v>
      </c>
      <c r="CA86" s="22">
        <v>931</v>
      </c>
      <c r="CB86" s="15">
        <v>1915</v>
      </c>
      <c r="CC86" s="15">
        <v>1250</v>
      </c>
      <c r="CD86" s="52" t="s">
        <v>21</v>
      </c>
      <c r="CE86" s="15">
        <v>1915</v>
      </c>
      <c r="CF86" s="52">
        <v>172.35</v>
      </c>
      <c r="CG86" s="52"/>
      <c r="CH86" s="72">
        <v>481.2395</v>
      </c>
      <c r="CI86" s="72">
        <v>-40.28</v>
      </c>
    </row>
    <row r="87" s="2" customFormat="1" spans="1:87">
      <c r="A87" s="14">
        <v>80</v>
      </c>
      <c r="B87" s="14">
        <v>54</v>
      </c>
      <c r="C87" s="14" t="s">
        <v>213</v>
      </c>
      <c r="D87" s="14" t="s">
        <v>132</v>
      </c>
      <c r="E87" s="14" t="s">
        <v>212</v>
      </c>
      <c r="F87" s="15">
        <v>17</v>
      </c>
      <c r="G87" s="15">
        <v>23</v>
      </c>
      <c r="H87" s="15">
        <v>3</v>
      </c>
      <c r="I87" s="15">
        <v>-14</v>
      </c>
      <c r="J87" s="15" t="s">
        <v>121</v>
      </c>
      <c r="K87" s="15">
        <v>3</v>
      </c>
      <c r="L87" s="15">
        <v>3</v>
      </c>
      <c r="M87" s="15">
        <v>-11.2</v>
      </c>
      <c r="N87" s="15">
        <v>33</v>
      </c>
      <c r="O87" s="21">
        <v>38</v>
      </c>
      <c r="P87" s="21">
        <v>21</v>
      </c>
      <c r="Q87" s="21">
        <v>-12</v>
      </c>
      <c r="R87" s="21" t="s">
        <v>121</v>
      </c>
      <c r="S87" s="21">
        <v>24</v>
      </c>
      <c r="T87" s="21">
        <v>19.2</v>
      </c>
      <c r="U87" s="21">
        <v>-7.2</v>
      </c>
      <c r="V87" s="21">
        <v>63</v>
      </c>
      <c r="W87" s="21">
        <v>73</v>
      </c>
      <c r="X87" s="21">
        <v>27</v>
      </c>
      <c r="Y87" s="21">
        <v>-36</v>
      </c>
      <c r="Z87" s="21" t="s">
        <v>121</v>
      </c>
      <c r="AA87" s="21">
        <v>31</v>
      </c>
      <c r="AB87" s="21">
        <v>24.8</v>
      </c>
      <c r="AC87" s="21">
        <v>-14.4</v>
      </c>
      <c r="AD87" s="21">
        <v>2</v>
      </c>
      <c r="AE87" s="21">
        <v>3</v>
      </c>
      <c r="AF87" s="21">
        <v>0</v>
      </c>
      <c r="AG87" s="21">
        <v>-2</v>
      </c>
      <c r="AH87" s="21" t="s">
        <v>121</v>
      </c>
      <c r="AI87" s="21">
        <v>1</v>
      </c>
      <c r="AJ87" s="21">
        <v>0.8</v>
      </c>
      <c r="AK87" s="21">
        <v>-0.8</v>
      </c>
      <c r="AL87" s="21">
        <v>1</v>
      </c>
      <c r="AM87" s="21">
        <v>2</v>
      </c>
      <c r="AN87" s="21">
        <v>0</v>
      </c>
      <c r="AO87" s="21">
        <v>-1</v>
      </c>
      <c r="AP87" s="21" t="s">
        <v>121</v>
      </c>
      <c r="AQ87" s="21">
        <v>0</v>
      </c>
      <c r="AR87" s="21">
        <v>0</v>
      </c>
      <c r="AS87" s="21">
        <v>-3</v>
      </c>
      <c r="AT87" s="21">
        <v>23</v>
      </c>
      <c r="AU87" s="21">
        <v>30</v>
      </c>
      <c r="AV87" s="21">
        <v>12</v>
      </c>
      <c r="AW87" s="21">
        <v>-11</v>
      </c>
      <c r="AX87" s="21" t="s">
        <v>121</v>
      </c>
      <c r="AY87" s="21">
        <v>3298</v>
      </c>
      <c r="AZ87" s="21">
        <v>164.9</v>
      </c>
      <c r="BA87" s="21">
        <v>-88</v>
      </c>
      <c r="BB87" s="15">
        <v>780</v>
      </c>
      <c r="BC87" s="15">
        <v>1092</v>
      </c>
      <c r="BD87" s="15">
        <v>0</v>
      </c>
      <c r="BE87" s="15">
        <v>-780</v>
      </c>
      <c r="BF87" s="15" t="s">
        <v>121</v>
      </c>
      <c r="BG87" s="15">
        <v>0</v>
      </c>
      <c r="BH87" s="15">
        <v>0</v>
      </c>
      <c r="BI87" s="15">
        <v>-31.2</v>
      </c>
      <c r="BJ87" s="15">
        <v>84.5</v>
      </c>
      <c r="BK87" s="15">
        <v>169</v>
      </c>
      <c r="BL87" s="15">
        <v>0</v>
      </c>
      <c r="BM87" s="15">
        <v>-84.5</v>
      </c>
      <c r="BN87" s="15" t="s">
        <v>121</v>
      </c>
      <c r="BO87" s="15">
        <v>175</v>
      </c>
      <c r="BP87" s="15">
        <v>8.75</v>
      </c>
      <c r="BQ87" s="15">
        <v>-1.69</v>
      </c>
      <c r="BR87" s="15">
        <v>685</v>
      </c>
      <c r="BS87" s="17">
        <v>856</v>
      </c>
      <c r="BT87" s="15">
        <v>243.5</v>
      </c>
      <c r="BU87" s="15">
        <v>-441.5</v>
      </c>
      <c r="BV87" s="15" t="s">
        <v>121</v>
      </c>
      <c r="BW87" s="15">
        <v>495.5</v>
      </c>
      <c r="BX87" s="15">
        <v>24.775</v>
      </c>
      <c r="BY87" s="15">
        <v>-8.83</v>
      </c>
      <c r="BZ87" s="22">
        <v>6337</v>
      </c>
      <c r="CA87" s="22">
        <v>6970.7</v>
      </c>
      <c r="CB87" s="15">
        <v>683</v>
      </c>
      <c r="CC87" s="15">
        <v>-5654</v>
      </c>
      <c r="CD87" s="52" t="s">
        <v>121</v>
      </c>
      <c r="CE87" s="15">
        <v>977</v>
      </c>
      <c r="CF87" s="52">
        <v>48.85</v>
      </c>
      <c r="CG87" s="52">
        <v>-113.08</v>
      </c>
      <c r="CH87" s="72">
        <v>295.075</v>
      </c>
      <c r="CI87" s="72">
        <v>-279.4</v>
      </c>
    </row>
    <row r="88" spans="1:87">
      <c r="A88" s="14">
        <v>81</v>
      </c>
      <c r="B88" s="14">
        <v>52</v>
      </c>
      <c r="C88" s="14" t="s">
        <v>214</v>
      </c>
      <c r="D88" s="14" t="s">
        <v>132</v>
      </c>
      <c r="E88" s="14" t="s">
        <v>212</v>
      </c>
      <c r="F88" s="15">
        <v>17</v>
      </c>
      <c r="G88" s="15">
        <v>23</v>
      </c>
      <c r="H88" s="15">
        <v>3</v>
      </c>
      <c r="I88" s="15">
        <v>-14</v>
      </c>
      <c r="J88" s="15" t="s">
        <v>121</v>
      </c>
      <c r="K88" s="15">
        <v>3</v>
      </c>
      <c r="L88" s="15">
        <v>3</v>
      </c>
      <c r="M88" s="15">
        <v>-11.2</v>
      </c>
      <c r="N88" s="15">
        <v>35</v>
      </c>
      <c r="O88" s="21">
        <v>40</v>
      </c>
      <c r="P88" s="21">
        <v>22</v>
      </c>
      <c r="Q88" s="21">
        <v>-13</v>
      </c>
      <c r="R88" s="21" t="s">
        <v>121</v>
      </c>
      <c r="S88" s="21">
        <v>22</v>
      </c>
      <c r="T88" s="21">
        <v>17.6</v>
      </c>
      <c r="U88" s="21">
        <v>-7.8</v>
      </c>
      <c r="V88" s="21">
        <v>36</v>
      </c>
      <c r="W88" s="21">
        <v>41</v>
      </c>
      <c r="X88" s="21">
        <v>39</v>
      </c>
      <c r="Y88" s="21">
        <v>3</v>
      </c>
      <c r="Z88" s="21" t="s">
        <v>20</v>
      </c>
      <c r="AA88" s="21">
        <v>36</v>
      </c>
      <c r="AB88" s="21">
        <v>36</v>
      </c>
      <c r="AC88" s="21"/>
      <c r="AD88" s="21">
        <v>2</v>
      </c>
      <c r="AE88" s="21">
        <v>3</v>
      </c>
      <c r="AF88" s="21">
        <v>0</v>
      </c>
      <c r="AG88" s="21">
        <v>-2</v>
      </c>
      <c r="AH88" s="21" t="s">
        <v>121</v>
      </c>
      <c r="AI88" s="21">
        <v>0</v>
      </c>
      <c r="AJ88" s="21">
        <v>0</v>
      </c>
      <c r="AK88" s="21">
        <v>-0.8</v>
      </c>
      <c r="AL88" s="21">
        <v>1</v>
      </c>
      <c r="AM88" s="21">
        <v>2</v>
      </c>
      <c r="AN88" s="21">
        <v>0</v>
      </c>
      <c r="AO88" s="21">
        <v>-1</v>
      </c>
      <c r="AP88" s="21" t="s">
        <v>121</v>
      </c>
      <c r="AQ88" s="21">
        <v>0</v>
      </c>
      <c r="AR88" s="21">
        <v>0</v>
      </c>
      <c r="AS88" s="21">
        <v>-3</v>
      </c>
      <c r="AT88" s="21">
        <v>14</v>
      </c>
      <c r="AU88" s="21">
        <v>18</v>
      </c>
      <c r="AV88" s="21">
        <v>16</v>
      </c>
      <c r="AW88" s="21">
        <v>2</v>
      </c>
      <c r="AX88" s="21" t="s">
        <v>20</v>
      </c>
      <c r="AY88" s="21">
        <v>3336.28</v>
      </c>
      <c r="AZ88" s="21">
        <v>266.9024</v>
      </c>
      <c r="BA88" s="21"/>
      <c r="BB88" s="15">
        <v>136</v>
      </c>
      <c r="BC88" s="15">
        <v>204</v>
      </c>
      <c r="BD88" s="15">
        <v>198</v>
      </c>
      <c r="BE88" s="15">
        <v>62</v>
      </c>
      <c r="BF88" s="15" t="s">
        <v>20</v>
      </c>
      <c r="BG88" s="15">
        <v>198</v>
      </c>
      <c r="BH88" s="15">
        <v>13.86</v>
      </c>
      <c r="BI88" s="15"/>
      <c r="BJ88" s="15">
        <v>84.5</v>
      </c>
      <c r="BK88" s="15">
        <v>169</v>
      </c>
      <c r="BL88" s="15">
        <v>0</v>
      </c>
      <c r="BM88" s="15">
        <v>-84.5</v>
      </c>
      <c r="BN88" s="15" t="s">
        <v>121</v>
      </c>
      <c r="BO88" s="15">
        <v>0</v>
      </c>
      <c r="BP88" s="15">
        <v>0</v>
      </c>
      <c r="BQ88" s="15">
        <v>-1.69</v>
      </c>
      <c r="BR88" s="15">
        <v>935.01</v>
      </c>
      <c r="BS88" s="17">
        <v>1169</v>
      </c>
      <c r="BT88" s="15">
        <v>965</v>
      </c>
      <c r="BU88" s="15">
        <v>29.99</v>
      </c>
      <c r="BV88" s="49" t="s">
        <v>20</v>
      </c>
      <c r="BW88" s="15">
        <v>721.5</v>
      </c>
      <c r="BX88" s="49">
        <v>50.505</v>
      </c>
      <c r="BY88" s="17"/>
      <c r="BZ88" s="22">
        <v>2573.76</v>
      </c>
      <c r="CA88" s="22">
        <v>3217.2</v>
      </c>
      <c r="CB88" s="15">
        <v>970.03</v>
      </c>
      <c r="CC88" s="15">
        <v>-1603.73</v>
      </c>
      <c r="CD88" s="52" t="s">
        <v>121</v>
      </c>
      <c r="CE88" s="15">
        <v>970.03</v>
      </c>
      <c r="CF88" s="52">
        <v>48.5015</v>
      </c>
      <c r="CG88" s="52">
        <v>-32.0746</v>
      </c>
      <c r="CH88" s="72">
        <v>436.3689</v>
      </c>
      <c r="CI88" s="72">
        <v>-56.5646</v>
      </c>
    </row>
    <row r="89" spans="1:87">
      <c r="A89" s="14">
        <v>82</v>
      </c>
      <c r="B89" s="14">
        <v>587</v>
      </c>
      <c r="C89" s="14" t="s">
        <v>215</v>
      </c>
      <c r="D89" s="14" t="s">
        <v>132</v>
      </c>
      <c r="E89" s="14" t="s">
        <v>212</v>
      </c>
      <c r="F89" s="15">
        <v>17</v>
      </c>
      <c r="G89" s="15">
        <v>23</v>
      </c>
      <c r="H89" s="15">
        <v>16</v>
      </c>
      <c r="I89" s="15">
        <v>-1</v>
      </c>
      <c r="J89" s="15" t="s">
        <v>121</v>
      </c>
      <c r="K89" s="15">
        <v>14</v>
      </c>
      <c r="L89" s="15">
        <v>14</v>
      </c>
      <c r="M89" s="15">
        <v>-0.8</v>
      </c>
      <c r="N89" s="15">
        <v>35</v>
      </c>
      <c r="O89" s="21">
        <v>40</v>
      </c>
      <c r="P89" s="21">
        <v>47</v>
      </c>
      <c r="Q89" s="21">
        <v>12</v>
      </c>
      <c r="R89" s="21" t="s">
        <v>21</v>
      </c>
      <c r="S89" s="21">
        <v>44</v>
      </c>
      <c r="T89" s="21">
        <v>88</v>
      </c>
      <c r="U89" s="21"/>
      <c r="V89" s="21">
        <v>47</v>
      </c>
      <c r="W89" s="21">
        <v>53</v>
      </c>
      <c r="X89" s="21">
        <v>49</v>
      </c>
      <c r="Y89" s="21">
        <v>2</v>
      </c>
      <c r="Z89" s="21" t="s">
        <v>20</v>
      </c>
      <c r="AA89" s="21">
        <v>51</v>
      </c>
      <c r="AB89" s="21">
        <v>51</v>
      </c>
      <c r="AC89" s="21"/>
      <c r="AD89" s="21">
        <v>2</v>
      </c>
      <c r="AE89" s="21">
        <v>3</v>
      </c>
      <c r="AF89" s="21">
        <v>4</v>
      </c>
      <c r="AG89" s="21">
        <v>2</v>
      </c>
      <c r="AH89" s="21" t="s">
        <v>21</v>
      </c>
      <c r="AI89" s="21">
        <v>4</v>
      </c>
      <c r="AJ89" s="21">
        <v>8</v>
      </c>
      <c r="AK89" s="21"/>
      <c r="AL89" s="21">
        <v>1</v>
      </c>
      <c r="AM89" s="21">
        <v>2</v>
      </c>
      <c r="AN89" s="21">
        <v>0</v>
      </c>
      <c r="AO89" s="21">
        <v>-1</v>
      </c>
      <c r="AP89" s="21" t="s">
        <v>121</v>
      </c>
      <c r="AQ89" s="21">
        <v>0</v>
      </c>
      <c r="AR89" s="21">
        <v>0</v>
      </c>
      <c r="AS89" s="21">
        <v>-3</v>
      </c>
      <c r="AT89" s="21">
        <v>15</v>
      </c>
      <c r="AU89" s="21">
        <v>20</v>
      </c>
      <c r="AV89" s="21">
        <v>18</v>
      </c>
      <c r="AW89" s="21">
        <v>3</v>
      </c>
      <c r="AX89" s="21" t="s">
        <v>20</v>
      </c>
      <c r="AY89" s="21">
        <v>2328</v>
      </c>
      <c r="AZ89" s="21">
        <v>186.24</v>
      </c>
      <c r="BA89" s="21"/>
      <c r="BB89" s="15">
        <v>2410</v>
      </c>
      <c r="BC89" s="15">
        <v>2892</v>
      </c>
      <c r="BD89" s="15">
        <v>1128.61</v>
      </c>
      <c r="BE89" s="15">
        <v>-1281.39</v>
      </c>
      <c r="BF89" s="15" t="s">
        <v>121</v>
      </c>
      <c r="BG89" s="15">
        <v>1128.61</v>
      </c>
      <c r="BH89" s="15">
        <v>56.4305</v>
      </c>
      <c r="BI89" s="15">
        <v>-51.2556</v>
      </c>
      <c r="BJ89" s="15">
        <v>256.51</v>
      </c>
      <c r="BK89" s="15">
        <v>384.8</v>
      </c>
      <c r="BL89" s="15">
        <v>360.01</v>
      </c>
      <c r="BM89" s="15">
        <v>103.5</v>
      </c>
      <c r="BN89" s="15" t="s">
        <v>20</v>
      </c>
      <c r="BO89" s="15">
        <v>360.01</v>
      </c>
      <c r="BP89" s="15">
        <v>25.2007</v>
      </c>
      <c r="BQ89" s="15"/>
      <c r="BR89" s="15">
        <v>753.5</v>
      </c>
      <c r="BS89" s="17">
        <v>942</v>
      </c>
      <c r="BT89" s="15">
        <v>644</v>
      </c>
      <c r="BU89" s="15">
        <v>-109.5</v>
      </c>
      <c r="BV89" s="15" t="s">
        <v>121</v>
      </c>
      <c r="BW89" s="15">
        <v>543.5</v>
      </c>
      <c r="BX89" s="17"/>
      <c r="BY89" s="17"/>
      <c r="BZ89" s="22">
        <v>977</v>
      </c>
      <c r="CA89" s="22">
        <v>1367.8</v>
      </c>
      <c r="CB89" s="15">
        <v>815.97</v>
      </c>
      <c r="CC89" s="15">
        <v>-161.03</v>
      </c>
      <c r="CD89" s="52" t="s">
        <v>121</v>
      </c>
      <c r="CE89" s="15">
        <v>975.97</v>
      </c>
      <c r="CF89" s="52">
        <v>48.7985</v>
      </c>
      <c r="CG89" s="52">
        <v>-3.2206</v>
      </c>
      <c r="CH89" s="72">
        <v>477.6697</v>
      </c>
      <c r="CI89" s="72">
        <v>-58.2762</v>
      </c>
    </row>
    <row r="90" spans="1:87">
      <c r="A90" s="14">
        <v>83</v>
      </c>
      <c r="B90" s="14">
        <v>329</v>
      </c>
      <c r="C90" s="14" t="s">
        <v>216</v>
      </c>
      <c r="D90" s="14" t="s">
        <v>123</v>
      </c>
      <c r="E90" s="14" t="s">
        <v>212</v>
      </c>
      <c r="F90" s="15">
        <v>20</v>
      </c>
      <c r="G90" s="15">
        <v>27</v>
      </c>
      <c r="H90" s="15">
        <v>0</v>
      </c>
      <c r="I90" s="15">
        <v>-20</v>
      </c>
      <c r="J90" s="15" t="s">
        <v>121</v>
      </c>
      <c r="K90" s="15">
        <v>0</v>
      </c>
      <c r="L90" s="15">
        <v>0</v>
      </c>
      <c r="M90" s="15">
        <v>-16</v>
      </c>
      <c r="N90" s="15">
        <v>18</v>
      </c>
      <c r="O90" s="21">
        <v>20</v>
      </c>
      <c r="P90" s="21">
        <v>17</v>
      </c>
      <c r="Q90" s="21">
        <v>-1</v>
      </c>
      <c r="R90" s="21" t="s">
        <v>121</v>
      </c>
      <c r="S90" s="21">
        <v>15</v>
      </c>
      <c r="T90" s="21">
        <v>12</v>
      </c>
      <c r="U90" s="21">
        <v>-0.6</v>
      </c>
      <c r="V90" s="21">
        <v>37</v>
      </c>
      <c r="W90" s="21">
        <v>42</v>
      </c>
      <c r="X90" s="21">
        <v>20</v>
      </c>
      <c r="Y90" s="21">
        <v>-17</v>
      </c>
      <c r="Z90" s="21" t="s">
        <v>121</v>
      </c>
      <c r="AA90" s="21">
        <v>17</v>
      </c>
      <c r="AB90" s="21">
        <v>13.6</v>
      </c>
      <c r="AC90" s="21">
        <v>-6.8</v>
      </c>
      <c r="AD90" s="21">
        <v>4</v>
      </c>
      <c r="AE90" s="21">
        <v>5</v>
      </c>
      <c r="AF90" s="21">
        <v>3</v>
      </c>
      <c r="AG90" s="21">
        <v>-1</v>
      </c>
      <c r="AH90" s="21" t="s">
        <v>121</v>
      </c>
      <c r="AI90" s="21">
        <v>3</v>
      </c>
      <c r="AJ90" s="21">
        <v>2.4</v>
      </c>
      <c r="AK90" s="21">
        <v>-0.4</v>
      </c>
      <c r="AL90" s="21">
        <v>1</v>
      </c>
      <c r="AM90" s="21">
        <v>2</v>
      </c>
      <c r="AN90" s="21">
        <v>0</v>
      </c>
      <c r="AO90" s="21">
        <v>-1</v>
      </c>
      <c r="AP90" s="21" t="s">
        <v>121</v>
      </c>
      <c r="AQ90" s="21">
        <v>0</v>
      </c>
      <c r="AR90" s="21">
        <v>0</v>
      </c>
      <c r="AS90" s="21">
        <v>-3</v>
      </c>
      <c r="AT90" s="21">
        <v>26</v>
      </c>
      <c r="AU90" s="21">
        <v>34</v>
      </c>
      <c r="AV90" s="21">
        <v>25</v>
      </c>
      <c r="AW90" s="21">
        <v>-1</v>
      </c>
      <c r="AX90" s="21" t="s">
        <v>121</v>
      </c>
      <c r="AY90" s="21">
        <v>7567.01</v>
      </c>
      <c r="AZ90" s="21">
        <v>378.3505</v>
      </c>
      <c r="BA90" s="21">
        <v>-8</v>
      </c>
      <c r="BB90" s="15">
        <v>600.6</v>
      </c>
      <c r="BC90" s="15">
        <v>840.84</v>
      </c>
      <c r="BD90" s="15">
        <v>594</v>
      </c>
      <c r="BE90" s="15">
        <v>-6.60000000000002</v>
      </c>
      <c r="BF90" s="15" t="s">
        <v>121</v>
      </c>
      <c r="BG90" s="15">
        <v>594</v>
      </c>
      <c r="BH90" s="15">
        <v>29.7</v>
      </c>
      <c r="BI90" s="15">
        <v>-0.264000000000001</v>
      </c>
      <c r="BJ90" s="15">
        <v>616.8</v>
      </c>
      <c r="BK90" s="15">
        <v>740.2</v>
      </c>
      <c r="BL90" s="15">
        <v>0</v>
      </c>
      <c r="BM90" s="15">
        <v>-616.8</v>
      </c>
      <c r="BN90" s="15" t="s">
        <v>121</v>
      </c>
      <c r="BO90" s="15">
        <v>0</v>
      </c>
      <c r="BP90" s="15">
        <v>0</v>
      </c>
      <c r="BQ90" s="15">
        <v>-12.336</v>
      </c>
      <c r="BR90" s="15">
        <v>418.5</v>
      </c>
      <c r="BS90" s="15">
        <v>586</v>
      </c>
      <c r="BT90" s="15">
        <v>972.52</v>
      </c>
      <c r="BU90" s="15">
        <v>554.02</v>
      </c>
      <c r="BV90" s="15" t="s">
        <v>21</v>
      </c>
      <c r="BW90" s="15">
        <v>898.02</v>
      </c>
      <c r="BX90" s="15">
        <v>80.8218</v>
      </c>
      <c r="BY90" s="15"/>
      <c r="BZ90" s="22">
        <v>3976</v>
      </c>
      <c r="CA90" s="22">
        <v>4970</v>
      </c>
      <c r="CB90" s="15">
        <v>1425</v>
      </c>
      <c r="CC90" s="15">
        <v>-2551</v>
      </c>
      <c r="CD90" s="52" t="s">
        <v>121</v>
      </c>
      <c r="CE90" s="15">
        <v>1434</v>
      </c>
      <c r="CF90" s="52">
        <v>71.7</v>
      </c>
      <c r="CG90" s="52">
        <v>-51.02</v>
      </c>
      <c r="CH90" s="72">
        <v>588.5723</v>
      </c>
      <c r="CI90" s="72">
        <v>-98.42</v>
      </c>
    </row>
    <row r="91" spans="1:87">
      <c r="A91" s="14">
        <v>84</v>
      </c>
      <c r="B91" s="14">
        <v>754</v>
      </c>
      <c r="C91" s="14" t="s">
        <v>217</v>
      </c>
      <c r="D91" s="14" t="s">
        <v>167</v>
      </c>
      <c r="E91" s="14" t="s">
        <v>212</v>
      </c>
      <c r="F91" s="15">
        <v>12</v>
      </c>
      <c r="G91" s="15">
        <v>15</v>
      </c>
      <c r="H91" s="15">
        <v>16</v>
      </c>
      <c r="I91" s="15">
        <v>4</v>
      </c>
      <c r="J91" s="15" t="s">
        <v>21</v>
      </c>
      <c r="K91" s="15">
        <v>15</v>
      </c>
      <c r="L91" s="15">
        <v>52.5</v>
      </c>
      <c r="M91" s="15"/>
      <c r="N91" s="15">
        <v>9</v>
      </c>
      <c r="O91" s="21">
        <v>9</v>
      </c>
      <c r="P91" s="21">
        <v>39</v>
      </c>
      <c r="Q91" s="21">
        <v>30</v>
      </c>
      <c r="R91" s="21" t="s">
        <v>21</v>
      </c>
      <c r="S91" s="21">
        <v>37</v>
      </c>
      <c r="T91" s="21">
        <v>74</v>
      </c>
      <c r="U91" s="21"/>
      <c r="V91" s="21">
        <v>20</v>
      </c>
      <c r="W91" s="21">
        <v>20</v>
      </c>
      <c r="X91" s="21">
        <v>49</v>
      </c>
      <c r="Y91" s="21">
        <v>29</v>
      </c>
      <c r="Z91" s="21" t="s">
        <v>21</v>
      </c>
      <c r="AA91" s="21">
        <v>46</v>
      </c>
      <c r="AB91" s="21">
        <v>69</v>
      </c>
      <c r="AC91" s="21"/>
      <c r="AD91" s="21">
        <v>1</v>
      </c>
      <c r="AE91" s="21">
        <v>1</v>
      </c>
      <c r="AF91" s="21">
        <v>4</v>
      </c>
      <c r="AG91" s="21">
        <v>3</v>
      </c>
      <c r="AH91" s="21" t="s">
        <v>21</v>
      </c>
      <c r="AI91" s="21">
        <v>4</v>
      </c>
      <c r="AJ91" s="21">
        <v>8</v>
      </c>
      <c r="AK91" s="21"/>
      <c r="AL91" s="21">
        <v>1</v>
      </c>
      <c r="AM91" s="21">
        <v>2</v>
      </c>
      <c r="AN91" s="21">
        <v>0</v>
      </c>
      <c r="AO91" s="21">
        <v>-1</v>
      </c>
      <c r="AP91" s="21" t="s">
        <v>121</v>
      </c>
      <c r="AQ91" s="21">
        <v>0</v>
      </c>
      <c r="AR91" s="21">
        <v>0</v>
      </c>
      <c r="AS91" s="21">
        <v>-3</v>
      </c>
      <c r="AT91" s="21">
        <v>1</v>
      </c>
      <c r="AU91" s="21">
        <v>3</v>
      </c>
      <c r="AV91" s="21">
        <v>6</v>
      </c>
      <c r="AW91" s="21">
        <v>5</v>
      </c>
      <c r="AX91" s="21" t="s">
        <v>21</v>
      </c>
      <c r="AY91" s="21">
        <v>1552</v>
      </c>
      <c r="AZ91" s="21">
        <v>155.2</v>
      </c>
      <c r="BA91" s="21"/>
      <c r="BB91" s="15">
        <v>660</v>
      </c>
      <c r="BC91" s="15">
        <v>924</v>
      </c>
      <c r="BD91" s="15">
        <v>990</v>
      </c>
      <c r="BE91" s="15">
        <v>66</v>
      </c>
      <c r="BF91" s="15" t="s">
        <v>21</v>
      </c>
      <c r="BG91" s="15">
        <v>384</v>
      </c>
      <c r="BH91" s="15">
        <v>30.72</v>
      </c>
      <c r="BI91" s="15"/>
      <c r="BJ91" s="15">
        <v>84.5</v>
      </c>
      <c r="BK91" s="15">
        <v>169</v>
      </c>
      <c r="BL91" s="15">
        <v>84.5</v>
      </c>
      <c r="BM91" s="15">
        <v>0</v>
      </c>
      <c r="BN91" s="15" t="s">
        <v>20</v>
      </c>
      <c r="BO91" s="15">
        <v>0</v>
      </c>
      <c r="BP91" s="15">
        <v>0</v>
      </c>
      <c r="BQ91" s="15"/>
      <c r="BR91" s="15">
        <v>28.25</v>
      </c>
      <c r="BS91" s="15">
        <v>57</v>
      </c>
      <c r="BT91" s="15">
        <v>202.5</v>
      </c>
      <c r="BU91" s="15">
        <v>145.5</v>
      </c>
      <c r="BV91" s="15" t="s">
        <v>21</v>
      </c>
      <c r="BW91" s="15">
        <v>202.5</v>
      </c>
      <c r="BX91" s="15"/>
      <c r="BY91" s="15"/>
      <c r="BZ91" s="22">
        <v>380</v>
      </c>
      <c r="CA91" s="22">
        <v>532</v>
      </c>
      <c r="CB91" s="15">
        <v>665</v>
      </c>
      <c r="CC91" s="15">
        <v>285</v>
      </c>
      <c r="CD91" s="52" t="s">
        <v>21</v>
      </c>
      <c r="CE91" s="15">
        <v>380</v>
      </c>
      <c r="CF91" s="52">
        <v>34.2</v>
      </c>
      <c r="CG91" s="52"/>
      <c r="CH91" s="72">
        <v>423.62</v>
      </c>
      <c r="CI91" s="72">
        <v>-3</v>
      </c>
    </row>
    <row r="92" spans="1:87">
      <c r="A92" s="14">
        <v>85</v>
      </c>
      <c r="B92" s="14">
        <v>704</v>
      </c>
      <c r="C92" s="14" t="s">
        <v>218</v>
      </c>
      <c r="D92" s="14" t="s">
        <v>135</v>
      </c>
      <c r="E92" s="14" t="s">
        <v>212</v>
      </c>
      <c r="F92" s="15">
        <v>17</v>
      </c>
      <c r="G92" s="15">
        <v>22</v>
      </c>
      <c r="H92" s="15">
        <v>30</v>
      </c>
      <c r="I92" s="15">
        <v>13</v>
      </c>
      <c r="J92" s="15" t="s">
        <v>21</v>
      </c>
      <c r="K92" s="15">
        <v>18</v>
      </c>
      <c r="L92" s="15">
        <v>63</v>
      </c>
      <c r="M92" s="15"/>
      <c r="N92" s="15">
        <v>20</v>
      </c>
      <c r="O92" s="21">
        <v>23</v>
      </c>
      <c r="P92" s="21">
        <v>21</v>
      </c>
      <c r="Q92" s="21">
        <v>1</v>
      </c>
      <c r="R92" s="21" t="s">
        <v>20</v>
      </c>
      <c r="S92" s="21">
        <v>20</v>
      </c>
      <c r="T92" s="21">
        <v>20</v>
      </c>
      <c r="U92" s="21"/>
      <c r="V92" s="21">
        <v>31</v>
      </c>
      <c r="W92" s="21">
        <v>35</v>
      </c>
      <c r="X92" s="21">
        <v>31</v>
      </c>
      <c r="Y92" s="21">
        <v>0</v>
      </c>
      <c r="Z92" s="21" t="s">
        <v>20</v>
      </c>
      <c r="AA92" s="21">
        <v>17</v>
      </c>
      <c r="AB92" s="21">
        <v>17</v>
      </c>
      <c r="AC92" s="21"/>
      <c r="AD92" s="21">
        <v>2</v>
      </c>
      <c r="AE92" s="21">
        <v>3</v>
      </c>
      <c r="AF92" s="21">
        <v>4</v>
      </c>
      <c r="AG92" s="21">
        <v>2</v>
      </c>
      <c r="AH92" s="21" t="s">
        <v>21</v>
      </c>
      <c r="AI92" s="21">
        <v>4</v>
      </c>
      <c r="AJ92" s="21">
        <v>8</v>
      </c>
      <c r="AK92" s="21"/>
      <c r="AL92" s="21">
        <v>3</v>
      </c>
      <c r="AM92" s="21">
        <v>4</v>
      </c>
      <c r="AN92" s="21">
        <v>3</v>
      </c>
      <c r="AO92" s="21">
        <v>0</v>
      </c>
      <c r="AP92" s="21" t="s">
        <v>20</v>
      </c>
      <c r="AQ92" s="21">
        <v>396.01</v>
      </c>
      <c r="AR92" s="21">
        <v>31.6808</v>
      </c>
      <c r="AS92" s="21"/>
      <c r="AT92" s="21">
        <v>1</v>
      </c>
      <c r="AU92" s="21">
        <v>3</v>
      </c>
      <c r="AV92" s="21">
        <v>9</v>
      </c>
      <c r="AW92" s="21">
        <v>8</v>
      </c>
      <c r="AX92" s="21" t="s">
        <v>21</v>
      </c>
      <c r="AY92" s="21">
        <v>1940</v>
      </c>
      <c r="AZ92" s="21">
        <v>194</v>
      </c>
      <c r="BA92" s="21"/>
      <c r="BB92" s="15">
        <v>1386</v>
      </c>
      <c r="BC92" s="15">
        <v>1801.8</v>
      </c>
      <c r="BD92" s="15">
        <v>594</v>
      </c>
      <c r="BE92" s="15">
        <v>-792</v>
      </c>
      <c r="BF92" s="15" t="s">
        <v>121</v>
      </c>
      <c r="BG92" s="15">
        <v>594</v>
      </c>
      <c r="BH92" s="15">
        <v>29.7</v>
      </c>
      <c r="BI92" s="15">
        <v>-31.68</v>
      </c>
      <c r="BJ92" s="15">
        <v>360.01</v>
      </c>
      <c r="BK92" s="15">
        <v>540</v>
      </c>
      <c r="BL92" s="15">
        <v>360.01</v>
      </c>
      <c r="BM92" s="15">
        <v>0</v>
      </c>
      <c r="BN92" s="15" t="s">
        <v>20</v>
      </c>
      <c r="BO92" s="15">
        <v>360.01</v>
      </c>
      <c r="BP92" s="15">
        <v>25.2007</v>
      </c>
      <c r="BQ92" s="15"/>
      <c r="BR92" s="15">
        <v>1142.41</v>
      </c>
      <c r="BS92" s="15">
        <v>1257</v>
      </c>
      <c r="BT92" s="15">
        <v>382.01</v>
      </c>
      <c r="BU92" s="15">
        <v>-760.4</v>
      </c>
      <c r="BV92" s="15" t="s">
        <v>121</v>
      </c>
      <c r="BW92" s="15">
        <v>590.51</v>
      </c>
      <c r="BX92" s="15"/>
      <c r="BY92" s="15"/>
      <c r="BZ92" s="22">
        <v>1140</v>
      </c>
      <c r="CA92" s="22">
        <v>1425</v>
      </c>
      <c r="CB92" s="15">
        <v>882.03</v>
      </c>
      <c r="CC92" s="15">
        <v>-257.97</v>
      </c>
      <c r="CD92" s="52" t="s">
        <v>121</v>
      </c>
      <c r="CE92" s="15">
        <v>1176.03</v>
      </c>
      <c r="CF92" s="52">
        <v>58.8015</v>
      </c>
      <c r="CG92" s="52">
        <v>-5.1594</v>
      </c>
      <c r="CH92" s="72">
        <v>447.383</v>
      </c>
      <c r="CI92" s="72">
        <v>-36.8394</v>
      </c>
    </row>
    <row r="93" spans="1:87">
      <c r="A93" s="14">
        <v>86</v>
      </c>
      <c r="B93" s="14">
        <v>56</v>
      </c>
      <c r="C93" s="14" t="s">
        <v>219</v>
      </c>
      <c r="D93" s="14" t="s">
        <v>167</v>
      </c>
      <c r="E93" s="14" t="s">
        <v>212</v>
      </c>
      <c r="F93" s="15">
        <v>6</v>
      </c>
      <c r="G93" s="15">
        <v>9</v>
      </c>
      <c r="H93" s="15">
        <v>8</v>
      </c>
      <c r="I93" s="15">
        <v>2</v>
      </c>
      <c r="J93" s="15" t="s">
        <v>20</v>
      </c>
      <c r="K93" s="15">
        <v>14</v>
      </c>
      <c r="L93" s="15">
        <v>35</v>
      </c>
      <c r="M93" s="15"/>
      <c r="N93" s="15">
        <v>36</v>
      </c>
      <c r="O93" s="21">
        <v>41</v>
      </c>
      <c r="P93" s="21">
        <v>52</v>
      </c>
      <c r="Q93" s="21">
        <v>16</v>
      </c>
      <c r="R93" s="21" t="s">
        <v>21</v>
      </c>
      <c r="S93" s="21">
        <v>51</v>
      </c>
      <c r="T93" s="21">
        <v>102</v>
      </c>
      <c r="U93" s="21"/>
      <c r="V93" s="21">
        <v>29</v>
      </c>
      <c r="W93" s="21">
        <v>32</v>
      </c>
      <c r="X93" s="21">
        <v>51</v>
      </c>
      <c r="Y93" s="21">
        <v>22</v>
      </c>
      <c r="Z93" s="21" t="s">
        <v>21</v>
      </c>
      <c r="AA93" s="21">
        <v>52</v>
      </c>
      <c r="AB93" s="21">
        <v>78</v>
      </c>
      <c r="AC93" s="21"/>
      <c r="AD93" s="21">
        <v>1</v>
      </c>
      <c r="AE93" s="21">
        <v>1</v>
      </c>
      <c r="AF93" s="21">
        <v>4</v>
      </c>
      <c r="AG93" s="21">
        <v>3</v>
      </c>
      <c r="AH93" s="21" t="s">
        <v>21</v>
      </c>
      <c r="AI93" s="21">
        <v>4</v>
      </c>
      <c r="AJ93" s="21">
        <v>8</v>
      </c>
      <c r="AK93" s="21"/>
      <c r="AL93" s="21">
        <v>1</v>
      </c>
      <c r="AM93" s="21">
        <v>2</v>
      </c>
      <c r="AN93" s="21">
        <v>3</v>
      </c>
      <c r="AO93" s="21">
        <v>2</v>
      </c>
      <c r="AP93" s="21" t="s">
        <v>21</v>
      </c>
      <c r="AQ93" s="21">
        <v>594</v>
      </c>
      <c r="AR93" s="21">
        <v>59.4</v>
      </c>
      <c r="AS93" s="21"/>
      <c r="AT93" s="21">
        <v>10</v>
      </c>
      <c r="AU93" s="21">
        <v>15</v>
      </c>
      <c r="AV93" s="21">
        <v>6</v>
      </c>
      <c r="AW93" s="21">
        <v>-4</v>
      </c>
      <c r="AX93" s="21" t="s">
        <v>121</v>
      </c>
      <c r="AY93" s="21">
        <v>1843</v>
      </c>
      <c r="AZ93" s="21">
        <v>92.15</v>
      </c>
      <c r="BA93" s="21">
        <v>-32</v>
      </c>
      <c r="BB93" s="15">
        <v>66</v>
      </c>
      <c r="BC93" s="15">
        <v>99</v>
      </c>
      <c r="BD93" s="15">
        <v>732</v>
      </c>
      <c r="BE93" s="15">
        <v>633</v>
      </c>
      <c r="BF93" s="15" t="s">
        <v>21</v>
      </c>
      <c r="BG93" s="15">
        <v>534</v>
      </c>
      <c r="BH93" s="15">
        <v>42.72</v>
      </c>
      <c r="BI93" s="15"/>
      <c r="BJ93" s="15">
        <v>148.75</v>
      </c>
      <c r="BK93" s="15">
        <v>223.1</v>
      </c>
      <c r="BL93" s="15">
        <v>350</v>
      </c>
      <c r="BM93" s="15">
        <v>201.25</v>
      </c>
      <c r="BN93" s="15" t="s">
        <v>21</v>
      </c>
      <c r="BO93" s="15">
        <v>350</v>
      </c>
      <c r="BP93" s="15">
        <v>31.5</v>
      </c>
      <c r="BQ93" s="15"/>
      <c r="BR93" s="15">
        <v>204</v>
      </c>
      <c r="BS93" s="15">
        <v>286</v>
      </c>
      <c r="BT93" s="15">
        <v>347.5</v>
      </c>
      <c r="BU93" s="15">
        <v>61.5</v>
      </c>
      <c r="BV93" s="15" t="s">
        <v>21</v>
      </c>
      <c r="BW93" s="15">
        <v>347.5</v>
      </c>
      <c r="BX93" s="15"/>
      <c r="BY93" s="15"/>
      <c r="BZ93" s="22">
        <v>5719.01</v>
      </c>
      <c r="CA93" s="22">
        <v>6290.91</v>
      </c>
      <c r="CB93" s="15">
        <v>8413.06</v>
      </c>
      <c r="CC93" s="15">
        <v>2694.05</v>
      </c>
      <c r="CD93" s="52" t="s">
        <v>21</v>
      </c>
      <c r="CE93" s="15">
        <v>7237.06</v>
      </c>
      <c r="CF93" s="52">
        <v>651.3354</v>
      </c>
      <c r="CG93" s="52"/>
      <c r="CH93" s="72">
        <v>1100.1054</v>
      </c>
      <c r="CI93" s="72">
        <v>-32</v>
      </c>
    </row>
    <row r="94" spans="1:87">
      <c r="A94" s="14">
        <v>87</v>
      </c>
      <c r="B94" s="14">
        <v>351</v>
      </c>
      <c r="C94" s="14" t="s">
        <v>220</v>
      </c>
      <c r="D94" s="14" t="s">
        <v>132</v>
      </c>
      <c r="E94" s="14" t="s">
        <v>212</v>
      </c>
      <c r="F94" s="15">
        <v>17</v>
      </c>
      <c r="G94" s="15">
        <v>23</v>
      </c>
      <c r="H94" s="15">
        <v>10</v>
      </c>
      <c r="I94" s="15">
        <v>-7</v>
      </c>
      <c r="J94" s="15" t="s">
        <v>121</v>
      </c>
      <c r="K94" s="15">
        <v>3</v>
      </c>
      <c r="L94" s="15">
        <v>3</v>
      </c>
      <c r="M94" s="15">
        <v>-5.6</v>
      </c>
      <c r="N94" s="15">
        <v>21</v>
      </c>
      <c r="O94" s="21">
        <v>24</v>
      </c>
      <c r="P94" s="21">
        <v>30</v>
      </c>
      <c r="Q94" s="21">
        <v>9</v>
      </c>
      <c r="R94" s="21" t="s">
        <v>21</v>
      </c>
      <c r="S94" s="21">
        <v>29</v>
      </c>
      <c r="T94" s="21">
        <v>58</v>
      </c>
      <c r="U94" s="21"/>
      <c r="V94" s="21">
        <v>23</v>
      </c>
      <c r="W94" s="21">
        <v>24</v>
      </c>
      <c r="X94" s="21">
        <v>31</v>
      </c>
      <c r="Y94" s="21">
        <v>8</v>
      </c>
      <c r="Z94" s="21" t="s">
        <v>21</v>
      </c>
      <c r="AA94" s="21">
        <v>29</v>
      </c>
      <c r="AB94" s="21">
        <v>43.5</v>
      </c>
      <c r="AC94" s="21"/>
      <c r="AD94" s="21">
        <v>7</v>
      </c>
      <c r="AE94" s="21">
        <v>9</v>
      </c>
      <c r="AF94" s="21">
        <v>8</v>
      </c>
      <c r="AG94" s="21">
        <v>1</v>
      </c>
      <c r="AH94" s="21" t="s">
        <v>20</v>
      </c>
      <c r="AI94" s="21">
        <v>7</v>
      </c>
      <c r="AJ94" s="21">
        <v>7</v>
      </c>
      <c r="AK94" s="21"/>
      <c r="AL94" s="21">
        <v>1</v>
      </c>
      <c r="AM94" s="21">
        <v>2</v>
      </c>
      <c r="AN94" s="21">
        <v>2</v>
      </c>
      <c r="AO94" s="21">
        <v>1</v>
      </c>
      <c r="AP94" s="21" t="s">
        <v>21</v>
      </c>
      <c r="AQ94" s="21">
        <v>0</v>
      </c>
      <c r="AR94" s="21">
        <v>0</v>
      </c>
      <c r="AS94" s="21"/>
      <c r="AT94" s="21">
        <v>4</v>
      </c>
      <c r="AU94" s="21">
        <v>6</v>
      </c>
      <c r="AV94" s="21">
        <v>6</v>
      </c>
      <c r="AW94" s="21">
        <v>2</v>
      </c>
      <c r="AX94" s="21" t="s">
        <v>21</v>
      </c>
      <c r="AY94" s="21">
        <v>1552</v>
      </c>
      <c r="AZ94" s="21">
        <v>155.2</v>
      </c>
      <c r="BA94" s="21"/>
      <c r="BB94" s="17">
        <v>150</v>
      </c>
      <c r="BC94" s="15">
        <v>225</v>
      </c>
      <c r="BD94" s="15">
        <v>168.3</v>
      </c>
      <c r="BE94" s="15">
        <v>18.3</v>
      </c>
      <c r="BF94" s="15" t="s">
        <v>20</v>
      </c>
      <c r="BG94" s="15">
        <v>168.3</v>
      </c>
      <c r="BH94" s="15">
        <v>11.781</v>
      </c>
      <c r="BI94" s="15"/>
      <c r="BJ94" s="15">
        <v>1800.05</v>
      </c>
      <c r="BK94" s="15">
        <v>1980.1</v>
      </c>
      <c r="BL94" s="15">
        <v>1879.5</v>
      </c>
      <c r="BM94" s="15">
        <v>79.45</v>
      </c>
      <c r="BN94" s="15" t="s">
        <v>20</v>
      </c>
      <c r="BO94" s="15">
        <v>1523.31</v>
      </c>
      <c r="BP94" s="15">
        <v>106.6317</v>
      </c>
      <c r="BQ94" s="15"/>
      <c r="BR94" s="15">
        <v>274</v>
      </c>
      <c r="BS94" s="15">
        <v>384</v>
      </c>
      <c r="BT94" s="15">
        <v>721.15</v>
      </c>
      <c r="BU94" s="15">
        <v>337.15</v>
      </c>
      <c r="BV94" s="15" t="s">
        <v>21</v>
      </c>
      <c r="BW94" s="15">
        <v>444.15</v>
      </c>
      <c r="BX94" s="15"/>
      <c r="BY94" s="15"/>
      <c r="BZ94" s="22">
        <v>374</v>
      </c>
      <c r="CA94" s="22">
        <v>523.6</v>
      </c>
      <c r="CB94" s="15">
        <v>908.03</v>
      </c>
      <c r="CC94" s="15">
        <v>534.03</v>
      </c>
      <c r="CD94" s="52" t="s">
        <v>21</v>
      </c>
      <c r="CE94" s="15">
        <v>908.03</v>
      </c>
      <c r="CF94" s="52">
        <v>81.7227</v>
      </c>
      <c r="CG94" s="52"/>
      <c r="CH94" s="72">
        <v>466.8354</v>
      </c>
      <c r="CI94" s="72">
        <v>-5.6</v>
      </c>
    </row>
    <row r="95" spans="1:87">
      <c r="A95" s="14">
        <v>88</v>
      </c>
      <c r="B95" s="14">
        <v>706</v>
      </c>
      <c r="C95" s="14" t="s">
        <v>221</v>
      </c>
      <c r="D95" s="14" t="s">
        <v>141</v>
      </c>
      <c r="E95" s="14" t="s">
        <v>212</v>
      </c>
      <c r="F95" s="15">
        <v>6</v>
      </c>
      <c r="G95" s="15">
        <v>9</v>
      </c>
      <c r="H95" s="15">
        <v>1</v>
      </c>
      <c r="I95" s="15">
        <v>-5</v>
      </c>
      <c r="J95" s="15" t="s">
        <v>121</v>
      </c>
      <c r="K95" s="15">
        <v>1</v>
      </c>
      <c r="L95" s="15">
        <v>1</v>
      </c>
      <c r="M95" s="15">
        <v>-4</v>
      </c>
      <c r="N95" s="15">
        <v>9</v>
      </c>
      <c r="O95" s="21">
        <v>9</v>
      </c>
      <c r="P95" s="21">
        <v>7</v>
      </c>
      <c r="Q95" s="21">
        <v>-2</v>
      </c>
      <c r="R95" s="21" t="s">
        <v>121</v>
      </c>
      <c r="S95" s="21">
        <v>7</v>
      </c>
      <c r="T95" s="21">
        <v>5.6</v>
      </c>
      <c r="U95" s="21">
        <v>-1.2</v>
      </c>
      <c r="V95" s="21">
        <v>29</v>
      </c>
      <c r="W95" s="21">
        <v>32</v>
      </c>
      <c r="X95" s="21">
        <v>8</v>
      </c>
      <c r="Y95" s="21">
        <v>-21</v>
      </c>
      <c r="Z95" s="21" t="s">
        <v>121</v>
      </c>
      <c r="AA95" s="21">
        <v>10</v>
      </c>
      <c r="AB95" s="21">
        <v>8</v>
      </c>
      <c r="AC95" s="21">
        <v>-8.4</v>
      </c>
      <c r="AD95" s="21">
        <v>1</v>
      </c>
      <c r="AE95" s="21">
        <v>1</v>
      </c>
      <c r="AF95" s="21">
        <v>0</v>
      </c>
      <c r="AG95" s="21">
        <v>-1</v>
      </c>
      <c r="AH95" s="21" t="s">
        <v>121</v>
      </c>
      <c r="AI95" s="21">
        <v>0</v>
      </c>
      <c r="AJ95" s="21">
        <v>0</v>
      </c>
      <c r="AK95" s="21">
        <v>-0.4</v>
      </c>
      <c r="AL95" s="21">
        <v>2</v>
      </c>
      <c r="AM95" s="21">
        <v>3</v>
      </c>
      <c r="AN95" s="21">
        <v>0</v>
      </c>
      <c r="AO95" s="21">
        <v>-2</v>
      </c>
      <c r="AP95" s="21" t="s">
        <v>121</v>
      </c>
      <c r="AQ95" s="21">
        <v>198</v>
      </c>
      <c r="AR95" s="21">
        <v>9.9</v>
      </c>
      <c r="AS95" s="21">
        <v>-6</v>
      </c>
      <c r="AT95" s="21">
        <v>9</v>
      </c>
      <c r="AU95" s="21">
        <v>14</v>
      </c>
      <c r="AV95" s="21">
        <v>0</v>
      </c>
      <c r="AW95" s="21">
        <v>-9</v>
      </c>
      <c r="AX95" s="21" t="s">
        <v>121</v>
      </c>
      <c r="AY95" s="21">
        <v>0</v>
      </c>
      <c r="AZ95" s="21">
        <v>0</v>
      </c>
      <c r="BA95" s="21">
        <v>-72</v>
      </c>
      <c r="BB95" s="15">
        <v>198</v>
      </c>
      <c r="BC95" s="15">
        <v>297</v>
      </c>
      <c r="BD95" s="15">
        <v>0</v>
      </c>
      <c r="BE95" s="15">
        <v>-198</v>
      </c>
      <c r="BF95" s="15" t="s">
        <v>121</v>
      </c>
      <c r="BG95" s="15">
        <v>0</v>
      </c>
      <c r="BH95" s="15">
        <v>0</v>
      </c>
      <c r="BI95" s="15">
        <v>-7.92</v>
      </c>
      <c r="BJ95" s="15">
        <v>84.5</v>
      </c>
      <c r="BK95" s="15">
        <v>169</v>
      </c>
      <c r="BL95" s="15">
        <v>0</v>
      </c>
      <c r="BM95" s="15">
        <v>-84.5</v>
      </c>
      <c r="BN95" s="15" t="s">
        <v>121</v>
      </c>
      <c r="BO95" s="15">
        <v>0</v>
      </c>
      <c r="BP95" s="15">
        <v>0</v>
      </c>
      <c r="BQ95" s="15">
        <v>-1.69</v>
      </c>
      <c r="BR95" s="15">
        <v>896.5</v>
      </c>
      <c r="BS95" s="17">
        <v>1121</v>
      </c>
      <c r="BT95" s="15">
        <v>555.5</v>
      </c>
      <c r="BU95" s="15">
        <v>-341</v>
      </c>
      <c r="BV95" s="15" t="s">
        <v>121</v>
      </c>
      <c r="BW95" s="15">
        <v>589</v>
      </c>
      <c r="BX95" s="15">
        <v>29.45</v>
      </c>
      <c r="BY95" s="15">
        <v>-6.82</v>
      </c>
      <c r="BZ95" s="22">
        <v>950</v>
      </c>
      <c r="CA95" s="22">
        <v>1330</v>
      </c>
      <c r="CB95" s="15">
        <v>0</v>
      </c>
      <c r="CC95" s="15">
        <v>-950</v>
      </c>
      <c r="CD95" s="52" t="s">
        <v>121</v>
      </c>
      <c r="CE95" s="15">
        <v>0</v>
      </c>
      <c r="CF95" s="52">
        <v>0</v>
      </c>
      <c r="CG95" s="52">
        <v>-19</v>
      </c>
      <c r="CH95" s="72">
        <v>53.95</v>
      </c>
      <c r="CI95" s="72">
        <v>-127.43</v>
      </c>
    </row>
    <row r="96" spans="1:87">
      <c r="A96" s="14">
        <v>89</v>
      </c>
      <c r="B96" s="14">
        <v>710</v>
      </c>
      <c r="C96" s="14" t="s">
        <v>222</v>
      </c>
      <c r="D96" s="14" t="s">
        <v>141</v>
      </c>
      <c r="E96" s="14" t="s">
        <v>212</v>
      </c>
      <c r="F96" s="15">
        <v>6</v>
      </c>
      <c r="G96" s="15">
        <v>9</v>
      </c>
      <c r="H96" s="15">
        <v>9</v>
      </c>
      <c r="I96" s="15">
        <v>3</v>
      </c>
      <c r="J96" s="15" t="s">
        <v>21</v>
      </c>
      <c r="K96" s="15">
        <v>9</v>
      </c>
      <c r="L96" s="15">
        <v>31.5</v>
      </c>
      <c r="M96" s="15"/>
      <c r="N96" s="15">
        <v>14</v>
      </c>
      <c r="O96" s="21">
        <v>15</v>
      </c>
      <c r="P96" s="21">
        <v>20</v>
      </c>
      <c r="Q96" s="21">
        <v>6</v>
      </c>
      <c r="R96" s="21" t="s">
        <v>21</v>
      </c>
      <c r="S96" s="21">
        <v>19</v>
      </c>
      <c r="T96" s="21">
        <v>38</v>
      </c>
      <c r="U96" s="21"/>
      <c r="V96" s="21">
        <v>44</v>
      </c>
      <c r="W96" s="21">
        <v>50</v>
      </c>
      <c r="X96" s="21">
        <v>52</v>
      </c>
      <c r="Y96" s="21">
        <v>8</v>
      </c>
      <c r="Z96" s="21" t="s">
        <v>21</v>
      </c>
      <c r="AA96" s="21">
        <v>44</v>
      </c>
      <c r="AB96" s="21">
        <v>66</v>
      </c>
      <c r="AC96" s="21"/>
      <c r="AD96" s="21">
        <v>1</v>
      </c>
      <c r="AE96" s="21">
        <v>1</v>
      </c>
      <c r="AF96" s="21">
        <v>2</v>
      </c>
      <c r="AG96" s="21">
        <v>1</v>
      </c>
      <c r="AH96" s="21" t="s">
        <v>21</v>
      </c>
      <c r="AI96" s="21">
        <v>2</v>
      </c>
      <c r="AJ96" s="21">
        <v>4</v>
      </c>
      <c r="AK96" s="21"/>
      <c r="AL96" s="21">
        <v>1</v>
      </c>
      <c r="AM96" s="21">
        <v>2</v>
      </c>
      <c r="AN96" s="21">
        <v>2</v>
      </c>
      <c r="AO96" s="21">
        <v>1</v>
      </c>
      <c r="AP96" s="21" t="s">
        <v>21</v>
      </c>
      <c r="AQ96" s="21">
        <v>198.01</v>
      </c>
      <c r="AR96" s="21">
        <v>19.801</v>
      </c>
      <c r="AS96" s="21"/>
      <c r="AT96" s="21">
        <v>1</v>
      </c>
      <c r="AU96" s="21">
        <v>3</v>
      </c>
      <c r="AV96" s="21">
        <v>5</v>
      </c>
      <c r="AW96" s="21">
        <v>4</v>
      </c>
      <c r="AX96" s="21" t="s">
        <v>21</v>
      </c>
      <c r="AY96" s="21">
        <v>1387</v>
      </c>
      <c r="AZ96" s="21">
        <v>138.7</v>
      </c>
      <c r="BA96" s="21"/>
      <c r="BB96" s="15">
        <v>66</v>
      </c>
      <c r="BC96" s="15">
        <v>99</v>
      </c>
      <c r="BD96" s="15">
        <v>0</v>
      </c>
      <c r="BE96" s="15">
        <v>-66</v>
      </c>
      <c r="BF96" s="15" t="s">
        <v>121</v>
      </c>
      <c r="BG96" s="15">
        <v>0</v>
      </c>
      <c r="BH96" s="15">
        <v>0</v>
      </c>
      <c r="BI96" s="15">
        <v>-2.64</v>
      </c>
      <c r="BJ96" s="15">
        <v>84.5</v>
      </c>
      <c r="BK96" s="15">
        <v>169</v>
      </c>
      <c r="BL96" s="15">
        <v>0</v>
      </c>
      <c r="BM96" s="15">
        <v>-84.5</v>
      </c>
      <c r="BN96" s="15" t="s">
        <v>121</v>
      </c>
      <c r="BO96" s="15">
        <v>0</v>
      </c>
      <c r="BP96" s="15">
        <v>0</v>
      </c>
      <c r="BQ96" s="15">
        <v>-1.69</v>
      </c>
      <c r="BR96" s="15">
        <v>551</v>
      </c>
      <c r="BS96" s="17">
        <v>689</v>
      </c>
      <c r="BT96" s="15">
        <v>650.02</v>
      </c>
      <c r="BU96" s="15">
        <v>99.02</v>
      </c>
      <c r="BV96" s="49" t="s">
        <v>20</v>
      </c>
      <c r="BW96" s="15">
        <v>549.52</v>
      </c>
      <c r="BX96" s="49">
        <v>38.4664</v>
      </c>
      <c r="BY96" s="17"/>
      <c r="BZ96" s="22">
        <v>1460.34</v>
      </c>
      <c r="CA96" s="22">
        <v>1825.43</v>
      </c>
      <c r="CB96" s="15">
        <v>1005</v>
      </c>
      <c r="CC96" s="15">
        <v>-455.34</v>
      </c>
      <c r="CD96" s="52" t="s">
        <v>121</v>
      </c>
      <c r="CE96" s="15">
        <v>845</v>
      </c>
      <c r="CF96" s="52">
        <v>42.25</v>
      </c>
      <c r="CG96" s="52">
        <v>-9.1068</v>
      </c>
      <c r="CH96" s="72">
        <v>378.7174</v>
      </c>
      <c r="CI96" s="72">
        <v>-13.4368</v>
      </c>
    </row>
    <row r="97" spans="1:87">
      <c r="A97" s="14">
        <v>90</v>
      </c>
      <c r="B97" s="14">
        <v>738</v>
      </c>
      <c r="C97" s="14" t="s">
        <v>223</v>
      </c>
      <c r="D97" s="14" t="s">
        <v>167</v>
      </c>
      <c r="E97" s="14" t="s">
        <v>212</v>
      </c>
      <c r="F97" s="15">
        <v>6</v>
      </c>
      <c r="G97" s="15">
        <v>9</v>
      </c>
      <c r="H97" s="15">
        <v>13</v>
      </c>
      <c r="I97" s="15">
        <v>7</v>
      </c>
      <c r="J97" s="15" t="s">
        <v>21</v>
      </c>
      <c r="K97" s="15">
        <v>10</v>
      </c>
      <c r="L97" s="15">
        <v>35</v>
      </c>
      <c r="M97" s="15"/>
      <c r="N97" s="15">
        <v>28</v>
      </c>
      <c r="O97" s="21">
        <v>33</v>
      </c>
      <c r="P97" s="21">
        <v>13</v>
      </c>
      <c r="Q97" s="21">
        <v>-15</v>
      </c>
      <c r="R97" s="21" t="s">
        <v>121</v>
      </c>
      <c r="S97" s="21">
        <v>14</v>
      </c>
      <c r="T97" s="21">
        <v>11.2</v>
      </c>
      <c r="U97" s="21">
        <v>-9</v>
      </c>
      <c r="V97" s="21">
        <v>48</v>
      </c>
      <c r="W97" s="21">
        <v>55</v>
      </c>
      <c r="X97" s="21">
        <v>30</v>
      </c>
      <c r="Y97" s="21">
        <v>-18</v>
      </c>
      <c r="Z97" s="21" t="s">
        <v>121</v>
      </c>
      <c r="AA97" s="21">
        <v>25</v>
      </c>
      <c r="AB97" s="21">
        <v>20</v>
      </c>
      <c r="AC97" s="21">
        <v>-7.2</v>
      </c>
      <c r="AD97" s="21">
        <v>1</v>
      </c>
      <c r="AE97" s="21">
        <v>1</v>
      </c>
      <c r="AF97" s="21">
        <v>2</v>
      </c>
      <c r="AG97" s="21">
        <v>1</v>
      </c>
      <c r="AH97" s="21" t="s">
        <v>21</v>
      </c>
      <c r="AI97" s="21">
        <v>2</v>
      </c>
      <c r="AJ97" s="21">
        <v>4</v>
      </c>
      <c r="AK97" s="21"/>
      <c r="AL97" s="21">
        <v>1</v>
      </c>
      <c r="AM97" s="21">
        <v>2</v>
      </c>
      <c r="AN97" s="21">
        <v>2</v>
      </c>
      <c r="AO97" s="21">
        <v>1</v>
      </c>
      <c r="AP97" s="21" t="s">
        <v>21</v>
      </c>
      <c r="AQ97" s="21">
        <v>198.01</v>
      </c>
      <c r="AR97" s="21">
        <v>19.801</v>
      </c>
      <c r="AS97" s="21"/>
      <c r="AT97" s="21">
        <v>6</v>
      </c>
      <c r="AU97" s="21">
        <v>9</v>
      </c>
      <c r="AV97" s="21">
        <v>6</v>
      </c>
      <c r="AW97" s="21">
        <v>0</v>
      </c>
      <c r="AX97" s="21" t="s">
        <v>20</v>
      </c>
      <c r="AY97" s="21">
        <v>1787</v>
      </c>
      <c r="AZ97" s="21">
        <v>142.96</v>
      </c>
      <c r="BA97" s="21"/>
      <c r="BB97" s="15">
        <v>100</v>
      </c>
      <c r="BC97" s="15">
        <v>150</v>
      </c>
      <c r="BD97" s="15">
        <v>0</v>
      </c>
      <c r="BE97" s="15">
        <v>-100</v>
      </c>
      <c r="BF97" s="15" t="s">
        <v>121</v>
      </c>
      <c r="BG97" s="15">
        <v>0</v>
      </c>
      <c r="BH97" s="15">
        <v>0</v>
      </c>
      <c r="BI97" s="15">
        <v>-4</v>
      </c>
      <c r="BJ97" s="15">
        <v>84.5</v>
      </c>
      <c r="BK97" s="15">
        <v>169</v>
      </c>
      <c r="BL97" s="15">
        <v>0</v>
      </c>
      <c r="BM97" s="15">
        <v>-84.5</v>
      </c>
      <c r="BN97" s="15" t="s">
        <v>121</v>
      </c>
      <c r="BO97" s="15">
        <v>0</v>
      </c>
      <c r="BP97" s="15">
        <v>0</v>
      </c>
      <c r="BQ97" s="15">
        <v>-1.69</v>
      </c>
      <c r="BR97" s="15">
        <v>543.5</v>
      </c>
      <c r="BS97" s="17">
        <v>679</v>
      </c>
      <c r="BT97" s="15">
        <v>593.52</v>
      </c>
      <c r="BU97" s="15">
        <v>50.02</v>
      </c>
      <c r="BV97" s="49" t="s">
        <v>20</v>
      </c>
      <c r="BW97" s="15">
        <v>627.02</v>
      </c>
      <c r="BX97" s="49">
        <v>43.8914</v>
      </c>
      <c r="BY97" s="17"/>
      <c r="BZ97" s="22">
        <v>570</v>
      </c>
      <c r="CA97" s="22">
        <v>798</v>
      </c>
      <c r="CB97" s="15">
        <v>1470</v>
      </c>
      <c r="CC97" s="15">
        <v>900</v>
      </c>
      <c r="CD97" s="52" t="s">
        <v>21</v>
      </c>
      <c r="CE97" s="15">
        <v>1470</v>
      </c>
      <c r="CF97" s="52">
        <v>132.3</v>
      </c>
      <c r="CG97" s="52"/>
      <c r="CH97" s="72">
        <v>409.1524</v>
      </c>
      <c r="CI97" s="72">
        <v>-21.89</v>
      </c>
    </row>
    <row r="98" spans="1:87">
      <c r="A98" s="14">
        <v>91</v>
      </c>
      <c r="B98" s="14">
        <v>755</v>
      </c>
      <c r="C98" s="14" t="s">
        <v>224</v>
      </c>
      <c r="D98" s="14" t="s">
        <v>141</v>
      </c>
      <c r="E98" s="14" t="s">
        <v>212</v>
      </c>
      <c r="F98" s="15">
        <v>6</v>
      </c>
      <c r="G98" s="15">
        <v>9</v>
      </c>
      <c r="H98" s="15">
        <v>0</v>
      </c>
      <c r="I98" s="15">
        <v>-6</v>
      </c>
      <c r="J98" s="15" t="s">
        <v>121</v>
      </c>
      <c r="K98" s="15">
        <v>4</v>
      </c>
      <c r="L98" s="15">
        <v>4</v>
      </c>
      <c r="M98" s="15">
        <v>-4.8</v>
      </c>
      <c r="N98" s="15">
        <v>9</v>
      </c>
      <c r="O98" s="21">
        <v>9</v>
      </c>
      <c r="P98" s="21">
        <v>15</v>
      </c>
      <c r="Q98" s="21">
        <v>6</v>
      </c>
      <c r="R98" s="21" t="s">
        <v>21</v>
      </c>
      <c r="S98" s="21">
        <v>16</v>
      </c>
      <c r="T98" s="21">
        <v>32</v>
      </c>
      <c r="U98" s="21"/>
      <c r="V98" s="21">
        <v>11</v>
      </c>
      <c r="W98" s="21">
        <v>9</v>
      </c>
      <c r="X98" s="21">
        <v>8</v>
      </c>
      <c r="Y98" s="21">
        <v>-3</v>
      </c>
      <c r="Z98" s="21" t="s">
        <v>121</v>
      </c>
      <c r="AA98" s="21">
        <v>7</v>
      </c>
      <c r="AB98" s="21">
        <v>5.6</v>
      </c>
      <c r="AC98" s="21">
        <v>-1.2</v>
      </c>
      <c r="AD98" s="21">
        <v>1</v>
      </c>
      <c r="AE98" s="21">
        <v>1</v>
      </c>
      <c r="AF98" s="21">
        <v>2</v>
      </c>
      <c r="AG98" s="21">
        <v>1</v>
      </c>
      <c r="AH98" s="21" t="s">
        <v>21</v>
      </c>
      <c r="AI98" s="21">
        <v>3</v>
      </c>
      <c r="AJ98" s="21">
        <v>6</v>
      </c>
      <c r="AK98" s="21"/>
      <c r="AL98" s="21">
        <v>1</v>
      </c>
      <c r="AM98" s="21">
        <v>2</v>
      </c>
      <c r="AN98" s="21">
        <v>0</v>
      </c>
      <c r="AO98" s="21">
        <v>-1</v>
      </c>
      <c r="AP98" s="21" t="s">
        <v>121</v>
      </c>
      <c r="AQ98" s="21">
        <v>0</v>
      </c>
      <c r="AR98" s="21">
        <v>0</v>
      </c>
      <c r="AS98" s="21">
        <v>-3</v>
      </c>
      <c r="AT98" s="21">
        <v>1</v>
      </c>
      <c r="AU98" s="21">
        <v>3</v>
      </c>
      <c r="AV98" s="21">
        <v>0</v>
      </c>
      <c r="AW98" s="21">
        <v>-1</v>
      </c>
      <c r="AX98" s="21" t="s">
        <v>121</v>
      </c>
      <c r="AY98" s="21">
        <v>0</v>
      </c>
      <c r="AZ98" s="21">
        <v>0</v>
      </c>
      <c r="BA98" s="21">
        <v>-8</v>
      </c>
      <c r="BB98" s="15">
        <v>132</v>
      </c>
      <c r="BC98" s="15">
        <v>198</v>
      </c>
      <c r="BD98" s="15">
        <v>168.3</v>
      </c>
      <c r="BE98" s="15">
        <v>36.3</v>
      </c>
      <c r="BF98" s="15" t="s">
        <v>20</v>
      </c>
      <c r="BG98" s="15">
        <v>168.3</v>
      </c>
      <c r="BH98" s="15">
        <v>11.781</v>
      </c>
      <c r="BI98" s="15"/>
      <c r="BJ98" s="15">
        <v>84.5</v>
      </c>
      <c r="BK98" s="15">
        <v>169</v>
      </c>
      <c r="BL98" s="15">
        <v>68</v>
      </c>
      <c r="BM98" s="15">
        <v>-16.5</v>
      </c>
      <c r="BN98" s="15" t="s">
        <v>121</v>
      </c>
      <c r="BO98" s="15">
        <v>68</v>
      </c>
      <c r="BP98" s="15">
        <v>3.4</v>
      </c>
      <c r="BQ98" s="15">
        <v>-0.33</v>
      </c>
      <c r="BR98" s="15">
        <v>385</v>
      </c>
      <c r="BS98" s="15">
        <v>539</v>
      </c>
      <c r="BT98" s="15">
        <v>102</v>
      </c>
      <c r="BU98" s="15">
        <v>-283</v>
      </c>
      <c r="BV98" s="15" t="s">
        <v>121</v>
      </c>
      <c r="BW98" s="15">
        <v>275.51</v>
      </c>
      <c r="BX98" s="15">
        <v>13.7755</v>
      </c>
      <c r="BY98" s="15">
        <v>-5.66</v>
      </c>
      <c r="BZ98" s="22">
        <v>160</v>
      </c>
      <c r="CA98" s="22">
        <v>224</v>
      </c>
      <c r="CB98" s="15">
        <v>0</v>
      </c>
      <c r="CC98" s="15">
        <v>-160</v>
      </c>
      <c r="CD98" s="52" t="s">
        <v>121</v>
      </c>
      <c r="CE98" s="15">
        <v>588.03</v>
      </c>
      <c r="CF98" s="52">
        <v>29.4015</v>
      </c>
      <c r="CG98" s="52">
        <v>-3.2</v>
      </c>
      <c r="CH98" s="72">
        <v>105.958</v>
      </c>
      <c r="CI98" s="72">
        <v>-26.19</v>
      </c>
    </row>
    <row r="99" spans="1:87">
      <c r="A99" s="14">
        <v>92</v>
      </c>
      <c r="B99" s="14">
        <v>713</v>
      </c>
      <c r="C99" s="14" t="s">
        <v>225</v>
      </c>
      <c r="D99" s="14" t="s">
        <v>141</v>
      </c>
      <c r="E99" s="14" t="s">
        <v>212</v>
      </c>
      <c r="F99" s="15">
        <v>6</v>
      </c>
      <c r="G99" s="15">
        <v>9</v>
      </c>
      <c r="H99" s="15">
        <v>7</v>
      </c>
      <c r="I99" s="15">
        <v>1</v>
      </c>
      <c r="J99" s="15" t="s">
        <v>20</v>
      </c>
      <c r="K99" s="15">
        <v>7</v>
      </c>
      <c r="L99" s="15">
        <v>17.5</v>
      </c>
      <c r="M99" s="15"/>
      <c r="N99" s="15">
        <v>14</v>
      </c>
      <c r="O99" s="21">
        <v>15</v>
      </c>
      <c r="P99" s="21">
        <v>9</v>
      </c>
      <c r="Q99" s="21">
        <v>-5</v>
      </c>
      <c r="R99" s="21" t="s">
        <v>121</v>
      </c>
      <c r="S99" s="21">
        <v>10</v>
      </c>
      <c r="T99" s="21">
        <v>8</v>
      </c>
      <c r="U99" s="21">
        <v>-3</v>
      </c>
      <c r="V99" s="21">
        <v>20</v>
      </c>
      <c r="W99" s="21">
        <v>20</v>
      </c>
      <c r="X99" s="21">
        <v>16</v>
      </c>
      <c r="Y99" s="21">
        <v>-4</v>
      </c>
      <c r="Z99" s="21" t="s">
        <v>121</v>
      </c>
      <c r="AA99" s="21">
        <v>17</v>
      </c>
      <c r="AB99" s="21">
        <v>13.6</v>
      </c>
      <c r="AC99" s="21">
        <v>-1.6</v>
      </c>
      <c r="AD99" s="21">
        <v>1</v>
      </c>
      <c r="AE99" s="21">
        <v>1</v>
      </c>
      <c r="AF99" s="21">
        <v>3</v>
      </c>
      <c r="AG99" s="21">
        <v>2</v>
      </c>
      <c r="AH99" s="21" t="s">
        <v>21</v>
      </c>
      <c r="AI99" s="21">
        <v>2</v>
      </c>
      <c r="AJ99" s="21">
        <v>4</v>
      </c>
      <c r="AK99" s="21"/>
      <c r="AL99" s="21">
        <v>1</v>
      </c>
      <c r="AM99" s="21">
        <v>2</v>
      </c>
      <c r="AN99" s="21">
        <v>1</v>
      </c>
      <c r="AO99" s="21">
        <v>0</v>
      </c>
      <c r="AP99" s="21" t="s">
        <v>20</v>
      </c>
      <c r="AQ99" s="21">
        <v>0</v>
      </c>
      <c r="AR99" s="21">
        <v>0</v>
      </c>
      <c r="AS99" s="21"/>
      <c r="AT99" s="21">
        <v>1</v>
      </c>
      <c r="AU99" s="21">
        <v>3</v>
      </c>
      <c r="AV99" s="21">
        <v>2</v>
      </c>
      <c r="AW99" s="21">
        <v>1</v>
      </c>
      <c r="AX99" s="21" t="s">
        <v>20</v>
      </c>
      <c r="AY99" s="21">
        <v>582</v>
      </c>
      <c r="AZ99" s="21">
        <v>46.56</v>
      </c>
      <c r="BA99" s="21"/>
      <c r="BB99" s="15">
        <v>78</v>
      </c>
      <c r="BC99" s="15">
        <v>117</v>
      </c>
      <c r="BD99" s="15">
        <v>396.01</v>
      </c>
      <c r="BE99" s="15">
        <v>279.01</v>
      </c>
      <c r="BF99" s="15" t="s">
        <v>21</v>
      </c>
      <c r="BG99" s="15">
        <v>396.01</v>
      </c>
      <c r="BH99" s="15">
        <v>31.6808</v>
      </c>
      <c r="BI99" s="15"/>
      <c r="BJ99" s="15">
        <v>84.5</v>
      </c>
      <c r="BK99" s="15">
        <v>169</v>
      </c>
      <c r="BL99" s="15">
        <v>0</v>
      </c>
      <c r="BM99" s="15">
        <v>-84.5</v>
      </c>
      <c r="BN99" s="15" t="s">
        <v>121</v>
      </c>
      <c r="BO99" s="15">
        <v>0</v>
      </c>
      <c r="BP99" s="15">
        <v>0</v>
      </c>
      <c r="BQ99" s="15">
        <v>-1.69</v>
      </c>
      <c r="BR99" s="15">
        <v>884.36</v>
      </c>
      <c r="BS99" s="17">
        <v>1105</v>
      </c>
      <c r="BT99" s="15">
        <v>271.01</v>
      </c>
      <c r="BU99" s="15">
        <v>-613.35</v>
      </c>
      <c r="BV99" s="15" t="s">
        <v>121</v>
      </c>
      <c r="BW99" s="15">
        <v>325.04</v>
      </c>
      <c r="BX99" s="15">
        <v>16.252</v>
      </c>
      <c r="BY99" s="15">
        <v>-12.267</v>
      </c>
      <c r="BZ99" s="22">
        <v>1239</v>
      </c>
      <c r="CA99" s="22">
        <v>1548.75</v>
      </c>
      <c r="CB99" s="15">
        <v>588</v>
      </c>
      <c r="CC99" s="15">
        <v>-651</v>
      </c>
      <c r="CD99" s="52" t="s">
        <v>121</v>
      </c>
      <c r="CE99" s="15">
        <v>588</v>
      </c>
      <c r="CF99" s="52">
        <v>29.4</v>
      </c>
      <c r="CG99" s="52">
        <v>-13.02</v>
      </c>
      <c r="CH99" s="72">
        <v>166.9928</v>
      </c>
      <c r="CI99" s="72">
        <v>-31.577</v>
      </c>
    </row>
    <row r="100" spans="1:87">
      <c r="A100" s="14">
        <v>93</v>
      </c>
      <c r="B100" s="24">
        <v>101453</v>
      </c>
      <c r="C100" s="14" t="s">
        <v>226</v>
      </c>
      <c r="D100" s="14" t="s">
        <v>137</v>
      </c>
      <c r="E100" s="14" t="s">
        <v>227</v>
      </c>
      <c r="F100" s="15">
        <v>6</v>
      </c>
      <c r="G100" s="15">
        <v>11</v>
      </c>
      <c r="H100" s="15">
        <v>28</v>
      </c>
      <c r="I100" s="15">
        <v>22</v>
      </c>
      <c r="J100" s="15" t="s">
        <v>21</v>
      </c>
      <c r="K100" s="15">
        <v>20</v>
      </c>
      <c r="L100" s="15">
        <v>70</v>
      </c>
      <c r="M100" s="15"/>
      <c r="N100" s="15">
        <v>15</v>
      </c>
      <c r="O100" s="21">
        <v>17</v>
      </c>
      <c r="P100" s="21">
        <v>42</v>
      </c>
      <c r="Q100" s="21">
        <v>27</v>
      </c>
      <c r="R100" s="21" t="s">
        <v>21</v>
      </c>
      <c r="S100" s="21">
        <v>46</v>
      </c>
      <c r="T100" s="21">
        <v>92</v>
      </c>
      <c r="U100" s="21"/>
      <c r="V100" s="21">
        <v>29</v>
      </c>
      <c r="W100" s="21">
        <v>32</v>
      </c>
      <c r="X100" s="21">
        <v>48</v>
      </c>
      <c r="Y100" s="21">
        <v>19</v>
      </c>
      <c r="Z100" s="21" t="s">
        <v>21</v>
      </c>
      <c r="AA100" s="21">
        <v>40</v>
      </c>
      <c r="AB100" s="21">
        <v>60</v>
      </c>
      <c r="AC100" s="21"/>
      <c r="AD100" s="21">
        <v>2</v>
      </c>
      <c r="AE100" s="21">
        <v>3</v>
      </c>
      <c r="AF100" s="21">
        <v>3</v>
      </c>
      <c r="AG100" s="21">
        <v>1</v>
      </c>
      <c r="AH100" s="21" t="s">
        <v>21</v>
      </c>
      <c r="AI100" s="21">
        <v>4</v>
      </c>
      <c r="AJ100" s="21">
        <v>8</v>
      </c>
      <c r="AK100" s="21"/>
      <c r="AL100" s="21">
        <v>1</v>
      </c>
      <c r="AM100" s="21">
        <v>2</v>
      </c>
      <c r="AN100" s="21">
        <v>2</v>
      </c>
      <c r="AO100" s="21">
        <v>1</v>
      </c>
      <c r="AP100" s="21" t="s">
        <v>21</v>
      </c>
      <c r="AQ100" s="21">
        <v>198</v>
      </c>
      <c r="AR100" s="21">
        <v>19.8</v>
      </c>
      <c r="AS100" s="21"/>
      <c r="AT100" s="21">
        <v>8</v>
      </c>
      <c r="AU100" s="21">
        <v>12</v>
      </c>
      <c r="AV100" s="21">
        <v>6</v>
      </c>
      <c r="AW100" s="21">
        <v>-2</v>
      </c>
      <c r="AX100" s="21" t="s">
        <v>121</v>
      </c>
      <c r="AY100" s="21">
        <v>776</v>
      </c>
      <c r="AZ100" s="21">
        <v>38.8</v>
      </c>
      <c r="BA100" s="21">
        <v>-16</v>
      </c>
      <c r="BB100" s="15">
        <v>66</v>
      </c>
      <c r="BC100" s="15">
        <v>99</v>
      </c>
      <c r="BD100" s="15">
        <v>0</v>
      </c>
      <c r="BE100" s="15">
        <v>-66</v>
      </c>
      <c r="BF100" s="15" t="s">
        <v>121</v>
      </c>
      <c r="BG100" s="15">
        <v>0</v>
      </c>
      <c r="BH100" s="15">
        <v>0</v>
      </c>
      <c r="BI100" s="15">
        <v>-2.64</v>
      </c>
      <c r="BJ100" s="15">
        <v>344.01</v>
      </c>
      <c r="BK100" s="15">
        <v>516</v>
      </c>
      <c r="BL100" s="15">
        <v>0</v>
      </c>
      <c r="BM100" s="15">
        <v>-344.01</v>
      </c>
      <c r="BN100" s="15"/>
      <c r="BO100" s="15" t="s">
        <v>231</v>
      </c>
      <c r="BP100" s="15"/>
      <c r="BQ100" s="15"/>
      <c r="BR100" s="15">
        <v>689</v>
      </c>
      <c r="BS100" s="17">
        <v>861</v>
      </c>
      <c r="BT100" s="15">
        <v>721.55</v>
      </c>
      <c r="BU100" s="15">
        <v>32.55</v>
      </c>
      <c r="BV100" s="49" t="s">
        <v>20</v>
      </c>
      <c r="BW100" s="15">
        <v>621.05</v>
      </c>
      <c r="BX100" s="17"/>
      <c r="BY100" s="17"/>
      <c r="BZ100" s="22">
        <v>380</v>
      </c>
      <c r="CA100" s="22">
        <v>532</v>
      </c>
      <c r="CB100" s="15">
        <v>380</v>
      </c>
      <c r="CC100" s="15">
        <v>0</v>
      </c>
      <c r="CD100" s="52" t="s">
        <v>20</v>
      </c>
      <c r="CE100" s="15">
        <v>380</v>
      </c>
      <c r="CF100" s="15">
        <v>26.6</v>
      </c>
      <c r="CG100" s="52"/>
      <c r="CH100" s="72">
        <v>315.2</v>
      </c>
      <c r="CI100" s="72">
        <v>-18.64</v>
      </c>
    </row>
    <row r="101" spans="1:87">
      <c r="A101" s="14">
        <v>94</v>
      </c>
      <c r="B101" s="24">
        <v>102564</v>
      </c>
      <c r="C101" s="14" t="s">
        <v>228</v>
      </c>
      <c r="D101" s="14" t="s">
        <v>141</v>
      </c>
      <c r="E101" s="14" t="s">
        <v>227</v>
      </c>
      <c r="F101" s="15">
        <v>6</v>
      </c>
      <c r="G101" s="15">
        <v>9</v>
      </c>
      <c r="H101" s="15">
        <v>9</v>
      </c>
      <c r="I101" s="15">
        <v>3</v>
      </c>
      <c r="J101" s="15" t="s">
        <v>21</v>
      </c>
      <c r="K101" s="15">
        <v>3</v>
      </c>
      <c r="L101" s="15">
        <v>10.5</v>
      </c>
      <c r="M101" s="15"/>
      <c r="N101" s="15">
        <v>9</v>
      </c>
      <c r="O101" s="21">
        <v>9</v>
      </c>
      <c r="P101" s="21">
        <v>16</v>
      </c>
      <c r="Q101" s="21">
        <v>7</v>
      </c>
      <c r="R101" s="21" t="s">
        <v>21</v>
      </c>
      <c r="S101" s="21">
        <v>17</v>
      </c>
      <c r="T101" s="21">
        <v>34</v>
      </c>
      <c r="U101" s="21"/>
      <c r="V101" s="21">
        <v>16</v>
      </c>
      <c r="W101" s="21">
        <v>15</v>
      </c>
      <c r="X101" s="21">
        <v>24</v>
      </c>
      <c r="Y101" s="21">
        <v>8</v>
      </c>
      <c r="Z101" s="21" t="s">
        <v>21</v>
      </c>
      <c r="AA101" s="21">
        <v>20</v>
      </c>
      <c r="AB101" s="21">
        <v>30</v>
      </c>
      <c r="AC101" s="21"/>
      <c r="AD101" s="21">
        <v>1</v>
      </c>
      <c r="AE101" s="21">
        <v>1</v>
      </c>
      <c r="AF101" s="21">
        <v>1</v>
      </c>
      <c r="AG101" s="21">
        <v>0</v>
      </c>
      <c r="AH101" s="21" t="s">
        <v>21</v>
      </c>
      <c r="AI101" s="21">
        <v>1</v>
      </c>
      <c r="AJ101" s="21">
        <v>2</v>
      </c>
      <c r="AK101" s="21"/>
      <c r="AL101" s="21">
        <v>1</v>
      </c>
      <c r="AM101" s="21">
        <v>2</v>
      </c>
      <c r="AN101" s="21">
        <v>4</v>
      </c>
      <c r="AO101" s="21">
        <v>3</v>
      </c>
      <c r="AP101" s="21" t="s">
        <v>21</v>
      </c>
      <c r="AQ101" s="21">
        <v>396.02</v>
      </c>
      <c r="AR101" s="21">
        <v>39.602</v>
      </c>
      <c r="AS101" s="21"/>
      <c r="AT101" s="21">
        <v>2</v>
      </c>
      <c r="AU101" s="21">
        <v>4</v>
      </c>
      <c r="AV101" s="21">
        <v>3</v>
      </c>
      <c r="AW101" s="21">
        <v>1</v>
      </c>
      <c r="AX101" s="21" t="s">
        <v>20</v>
      </c>
      <c r="AY101" s="21">
        <v>776</v>
      </c>
      <c r="AZ101" s="21">
        <v>62.08</v>
      </c>
      <c r="BA101" s="21"/>
      <c r="BB101" s="15">
        <v>100</v>
      </c>
      <c r="BC101" s="15">
        <v>150</v>
      </c>
      <c r="BD101" s="15">
        <v>0</v>
      </c>
      <c r="BE101" s="15">
        <v>-100</v>
      </c>
      <c r="BF101" s="15" t="s">
        <v>121</v>
      </c>
      <c r="BG101" s="15">
        <v>0</v>
      </c>
      <c r="BH101" s="15">
        <v>0</v>
      </c>
      <c r="BI101" s="15">
        <v>-4</v>
      </c>
      <c r="BJ101" s="15">
        <v>355.01</v>
      </c>
      <c r="BK101" s="15">
        <v>532.5</v>
      </c>
      <c r="BL101" s="15">
        <v>360.01</v>
      </c>
      <c r="BM101" s="15">
        <v>5</v>
      </c>
      <c r="BN101" s="15" t="s">
        <v>20</v>
      </c>
      <c r="BO101" s="15">
        <v>0</v>
      </c>
      <c r="BP101" s="15">
        <v>0</v>
      </c>
      <c r="BQ101" s="15"/>
      <c r="BR101" s="15">
        <v>476</v>
      </c>
      <c r="BS101" s="15">
        <v>666</v>
      </c>
      <c r="BT101" s="15">
        <v>405.01</v>
      </c>
      <c r="BU101" s="15">
        <v>-70.99</v>
      </c>
      <c r="BV101" s="15" t="s">
        <v>121</v>
      </c>
      <c r="BW101" s="15">
        <v>405.01</v>
      </c>
      <c r="BX101" s="15"/>
      <c r="BY101" s="15"/>
      <c r="BZ101" s="22">
        <v>160</v>
      </c>
      <c r="CA101" s="22">
        <v>224</v>
      </c>
      <c r="CB101" s="15">
        <v>0</v>
      </c>
      <c r="CC101" s="15">
        <v>-160</v>
      </c>
      <c r="CD101" s="52" t="s">
        <v>121</v>
      </c>
      <c r="CE101" s="15">
        <v>0</v>
      </c>
      <c r="CF101" s="52">
        <v>0</v>
      </c>
      <c r="CG101" s="52">
        <v>-3.2</v>
      </c>
      <c r="CH101" s="72">
        <v>178.182</v>
      </c>
      <c r="CI101" s="72">
        <v>-7.2</v>
      </c>
    </row>
    <row r="102" s="3" customFormat="1" spans="1:87">
      <c r="A102" s="25"/>
      <c r="B102" s="10"/>
      <c r="C102" s="73" t="s">
        <v>150</v>
      </c>
      <c r="D102" s="10"/>
      <c r="E102" s="25"/>
      <c r="F102" s="26">
        <v>182</v>
      </c>
      <c r="G102" s="26">
        <v>252</v>
      </c>
      <c r="H102" s="26">
        <v>166</v>
      </c>
      <c r="I102" s="26">
        <v>-16</v>
      </c>
      <c r="J102" s="26">
        <v>0</v>
      </c>
      <c r="K102" s="26">
        <v>137</v>
      </c>
      <c r="L102" s="26">
        <v>356</v>
      </c>
      <c r="M102" s="26">
        <v>-56.8</v>
      </c>
      <c r="N102" s="26">
        <v>329</v>
      </c>
      <c r="O102" s="26">
        <v>370</v>
      </c>
      <c r="P102" s="26">
        <v>382</v>
      </c>
      <c r="Q102" s="26">
        <v>53</v>
      </c>
      <c r="R102" s="26">
        <v>0</v>
      </c>
      <c r="S102" s="26">
        <v>379</v>
      </c>
      <c r="T102" s="26">
        <v>618</v>
      </c>
      <c r="U102" s="26">
        <v>-36.6</v>
      </c>
      <c r="V102" s="26">
        <v>544</v>
      </c>
      <c r="W102" s="26">
        <v>604</v>
      </c>
      <c r="X102" s="26">
        <v>559</v>
      </c>
      <c r="Y102" s="26">
        <v>15</v>
      </c>
      <c r="Z102" s="26">
        <v>0</v>
      </c>
      <c r="AA102" s="26">
        <v>502</v>
      </c>
      <c r="AB102" s="26">
        <v>626.1</v>
      </c>
      <c r="AC102" s="26">
        <v>-39.6</v>
      </c>
      <c r="AD102" s="26">
        <v>30</v>
      </c>
      <c r="AE102" s="26">
        <v>38</v>
      </c>
      <c r="AF102" s="26">
        <v>41</v>
      </c>
      <c r="AG102" s="26">
        <v>11</v>
      </c>
      <c r="AH102" s="26">
        <v>0</v>
      </c>
      <c r="AI102" s="26">
        <v>42</v>
      </c>
      <c r="AJ102" s="26">
        <v>72.2</v>
      </c>
      <c r="AK102" s="26">
        <v>-2.4</v>
      </c>
      <c r="AL102" s="26">
        <v>19</v>
      </c>
      <c r="AM102" s="26">
        <v>35</v>
      </c>
      <c r="AN102" s="26">
        <v>22</v>
      </c>
      <c r="AO102" s="26">
        <v>3</v>
      </c>
      <c r="AP102" s="26">
        <v>0</v>
      </c>
      <c r="AQ102" s="26">
        <v>3168.06</v>
      </c>
      <c r="AR102" s="26">
        <v>298.9858</v>
      </c>
      <c r="AS102" s="26">
        <v>-24</v>
      </c>
      <c r="AT102" s="26">
        <v>131</v>
      </c>
      <c r="AU102" s="26">
        <v>191</v>
      </c>
      <c r="AV102" s="26">
        <v>126</v>
      </c>
      <c r="AW102" s="26">
        <v>-5</v>
      </c>
      <c r="AX102" s="26">
        <v>0</v>
      </c>
      <c r="AY102" s="26">
        <v>30575.76</v>
      </c>
      <c r="AZ102" s="26">
        <v>2114.6164</v>
      </c>
      <c r="BA102" s="26">
        <v>-248</v>
      </c>
      <c r="BB102" s="26">
        <v>7060.6</v>
      </c>
      <c r="BC102" s="26">
        <v>9386.64</v>
      </c>
      <c r="BD102" s="26">
        <v>4969.22</v>
      </c>
      <c r="BE102" s="26">
        <v>-2427.38</v>
      </c>
      <c r="BF102" s="26">
        <v>0</v>
      </c>
      <c r="BG102" s="26">
        <v>4165.22</v>
      </c>
      <c r="BH102" s="26">
        <v>258.3733</v>
      </c>
      <c r="BI102" s="26">
        <v>-140.8796</v>
      </c>
      <c r="BJ102" s="26">
        <v>4641.64</v>
      </c>
      <c r="BK102" s="26">
        <v>6437.7</v>
      </c>
      <c r="BL102" s="26">
        <v>3546.53</v>
      </c>
      <c r="BM102" s="26">
        <v>-1095.11</v>
      </c>
      <c r="BN102" s="26">
        <v>0</v>
      </c>
      <c r="BO102" s="26">
        <v>2920.83</v>
      </c>
      <c r="BP102" s="26">
        <v>206.5981</v>
      </c>
      <c r="BQ102" s="26">
        <v>-22.806</v>
      </c>
      <c r="BR102" s="26">
        <v>9402.03</v>
      </c>
      <c r="BS102" s="26">
        <v>11867</v>
      </c>
      <c r="BT102" s="26">
        <v>8584.79</v>
      </c>
      <c r="BU102" s="26">
        <v>-1171.99</v>
      </c>
      <c r="BV102" s="26">
        <v>0</v>
      </c>
      <c r="BW102" s="26">
        <v>8476.83</v>
      </c>
      <c r="BX102" s="26">
        <v>297.9371</v>
      </c>
      <c r="BY102" s="26">
        <v>-33.577</v>
      </c>
      <c r="BZ102" s="26">
        <v>27061.11</v>
      </c>
      <c r="CA102" s="26">
        <v>32710.39</v>
      </c>
      <c r="CB102" s="26">
        <v>20120.12</v>
      </c>
      <c r="CC102" s="26">
        <v>-6940.99</v>
      </c>
      <c r="CD102" s="26">
        <v>0</v>
      </c>
      <c r="CE102" s="26">
        <v>19844.15</v>
      </c>
      <c r="CF102" s="26">
        <v>1476.2111</v>
      </c>
      <c r="CG102" s="26">
        <v>-252.0814</v>
      </c>
      <c r="CH102" s="26">
        <v>6325.0218</v>
      </c>
      <c r="CI102" s="26">
        <v>-856.744</v>
      </c>
    </row>
    <row r="103" spans="1:87">
      <c r="A103" s="24"/>
      <c r="B103" s="24"/>
      <c r="C103" s="74" t="s">
        <v>229</v>
      </c>
      <c r="D103" s="24"/>
      <c r="E103" s="75"/>
      <c r="F103" s="76">
        <v>1439</v>
      </c>
      <c r="G103" s="76">
        <v>1919</v>
      </c>
      <c r="H103" s="76">
        <v>1232</v>
      </c>
      <c r="I103" s="76">
        <v>-207</v>
      </c>
      <c r="J103" s="76">
        <v>0</v>
      </c>
      <c r="K103" s="76">
        <v>1125</v>
      </c>
      <c r="L103" s="76">
        <v>2635.5</v>
      </c>
      <c r="M103" s="76">
        <v>-402.4</v>
      </c>
      <c r="N103" s="76">
        <v>3149</v>
      </c>
      <c r="O103" s="76">
        <v>3520</v>
      </c>
      <c r="P103" s="76">
        <v>3607</v>
      </c>
      <c r="Q103" s="76">
        <v>458</v>
      </c>
      <c r="R103" s="76">
        <v>0</v>
      </c>
      <c r="S103" s="76">
        <v>3393</v>
      </c>
      <c r="T103" s="76">
        <v>5047.8</v>
      </c>
      <c r="U103" s="76">
        <v>-207</v>
      </c>
      <c r="V103" s="76">
        <v>4276</v>
      </c>
      <c r="W103" s="76">
        <v>4756</v>
      </c>
      <c r="X103" s="76">
        <v>3869</v>
      </c>
      <c r="Y103" s="76">
        <v>-407</v>
      </c>
      <c r="Z103" s="76">
        <v>0</v>
      </c>
      <c r="AA103" s="76">
        <v>3440.5</v>
      </c>
      <c r="AB103" s="76">
        <v>3821.25</v>
      </c>
      <c r="AC103" s="76">
        <v>-354.8</v>
      </c>
      <c r="AD103" s="76">
        <v>278</v>
      </c>
      <c r="AE103" s="76">
        <v>361</v>
      </c>
      <c r="AF103" s="76">
        <v>472</v>
      </c>
      <c r="AG103" s="76">
        <v>194</v>
      </c>
      <c r="AH103" s="76">
        <v>0</v>
      </c>
      <c r="AI103" s="76">
        <v>420</v>
      </c>
      <c r="AJ103" s="76">
        <v>756</v>
      </c>
      <c r="AK103" s="76">
        <v>-11.6</v>
      </c>
      <c r="AL103" s="76">
        <v>135</v>
      </c>
      <c r="AM103" s="76">
        <v>235</v>
      </c>
      <c r="AN103" s="76">
        <v>177</v>
      </c>
      <c r="AO103" s="76">
        <v>42</v>
      </c>
      <c r="AP103" s="76">
        <v>0</v>
      </c>
      <c r="AQ103" s="76">
        <v>23902.78</v>
      </c>
      <c r="AR103" s="76">
        <v>2160.7971</v>
      </c>
      <c r="AS103" s="76">
        <v>-156</v>
      </c>
      <c r="AT103" s="76">
        <v>682</v>
      </c>
      <c r="AU103" s="76">
        <v>994</v>
      </c>
      <c r="AV103" s="76">
        <v>916</v>
      </c>
      <c r="AW103" s="76">
        <v>234</v>
      </c>
      <c r="AX103" s="76">
        <v>0</v>
      </c>
      <c r="AY103" s="76">
        <v>236673.98</v>
      </c>
      <c r="AZ103" s="76">
        <v>20389.8497</v>
      </c>
      <c r="BA103" s="76">
        <v>-896</v>
      </c>
      <c r="BB103" s="76">
        <v>38192.75</v>
      </c>
      <c r="BC103" s="76">
        <v>52372.55</v>
      </c>
      <c r="BD103" s="76">
        <v>45462.4</v>
      </c>
      <c r="BE103" s="76">
        <v>3573.3</v>
      </c>
      <c r="BF103" s="76">
        <v>0</v>
      </c>
      <c r="BG103" s="76">
        <v>41578.59</v>
      </c>
      <c r="BH103" s="76">
        <v>3038.2051</v>
      </c>
      <c r="BI103" s="76">
        <v>-562.642</v>
      </c>
      <c r="BJ103" s="76">
        <v>32115.48</v>
      </c>
      <c r="BK103" s="76">
        <v>41861.3</v>
      </c>
      <c r="BL103" s="76">
        <v>31351.17</v>
      </c>
      <c r="BM103" s="76">
        <v>-764.309999999998</v>
      </c>
      <c r="BN103" s="76">
        <v>0</v>
      </c>
      <c r="BO103" s="76">
        <v>34423.78</v>
      </c>
      <c r="BP103" s="76">
        <v>2669.8948</v>
      </c>
      <c r="BQ103" s="76">
        <v>-218.785</v>
      </c>
      <c r="BR103" s="76">
        <v>66250</v>
      </c>
      <c r="BS103" s="76">
        <v>80959</v>
      </c>
      <c r="BT103" s="76">
        <v>57639.48</v>
      </c>
      <c r="BU103" s="76">
        <v>-10081.27</v>
      </c>
      <c r="BV103" s="76">
        <v>0</v>
      </c>
      <c r="BW103" s="76">
        <v>55674.93</v>
      </c>
      <c r="BX103" s="76">
        <v>1956.7095</v>
      </c>
      <c r="BY103" s="76">
        <v>-222.908</v>
      </c>
      <c r="BZ103" s="76">
        <v>191433.95</v>
      </c>
      <c r="CA103" s="76">
        <v>231089.2</v>
      </c>
      <c r="CB103" s="76">
        <v>161336.44</v>
      </c>
      <c r="CC103" s="76">
        <v>-30097.51</v>
      </c>
      <c r="CD103" s="76">
        <v>0</v>
      </c>
      <c r="CE103" s="76">
        <v>141199.28</v>
      </c>
      <c r="CF103" s="76">
        <v>9641.6158</v>
      </c>
      <c r="CG103" s="76">
        <v>-1196.796</v>
      </c>
      <c r="CH103" s="76">
        <v>52117.622</v>
      </c>
      <c r="CI103" s="76">
        <v>-4228.931</v>
      </c>
    </row>
    <row r="105" ht="18" customHeight="1"/>
    <row r="106" s="30" customFormat="1" ht="75" customHeight="1" spans="1:84">
      <c r="A106" s="54"/>
      <c r="B106" s="55"/>
      <c r="C106" s="56"/>
      <c r="D106" s="55"/>
      <c r="E106" s="56"/>
      <c r="F106" s="57" t="s">
        <v>230</v>
      </c>
      <c r="G106" s="57"/>
      <c r="H106" s="57"/>
      <c r="I106" s="57"/>
      <c r="J106" s="57"/>
      <c r="K106" s="57"/>
      <c r="L106" s="57"/>
      <c r="M106" s="57"/>
      <c r="N106" s="57"/>
      <c r="O106" s="57"/>
      <c r="P106" s="57"/>
      <c r="Q106" s="57"/>
      <c r="R106" s="58"/>
      <c r="S106" s="58"/>
      <c r="T106" s="58"/>
      <c r="U106" s="58"/>
      <c r="V106" s="58"/>
      <c r="W106" s="58"/>
      <c r="X106" s="58"/>
      <c r="Y106" s="58"/>
      <c r="Z106" s="58"/>
      <c r="AA106" s="58"/>
      <c r="AB106" s="58"/>
      <c r="AC106" s="58"/>
      <c r="AD106" s="58"/>
      <c r="AE106" s="58"/>
      <c r="AF106" s="58"/>
      <c r="AG106" s="58"/>
      <c r="AH106" s="58"/>
      <c r="AI106" s="58"/>
      <c r="AJ106" s="58"/>
      <c r="AK106" s="58"/>
      <c r="AL106" s="58"/>
      <c r="AM106" s="58"/>
      <c r="AN106" s="58"/>
      <c r="AO106" s="58"/>
      <c r="AP106" s="58"/>
      <c r="AQ106" s="58"/>
      <c r="AR106" s="58"/>
      <c r="AS106" s="58"/>
      <c r="AT106" s="58"/>
      <c r="AU106" s="58"/>
      <c r="AV106" s="58"/>
      <c r="AW106" s="58"/>
      <c r="AX106" s="58"/>
      <c r="AY106" s="58"/>
      <c r="AZ106" s="58"/>
      <c r="BA106" s="58"/>
      <c r="BB106" s="57"/>
      <c r="BZ106" s="59"/>
      <c r="CA106" s="59"/>
      <c r="CE106" s="57"/>
      <c r="CF106" s="57"/>
    </row>
  </sheetData>
  <mergeCells count="12">
    <mergeCell ref="A1:E1"/>
    <mergeCell ref="F1:G1"/>
    <mergeCell ref="N1:O1"/>
    <mergeCell ref="V1:W1"/>
    <mergeCell ref="AD1:AE1"/>
    <mergeCell ref="AL1:AM1"/>
    <mergeCell ref="AT1:AU1"/>
    <mergeCell ref="BB1:BC1"/>
    <mergeCell ref="BJ1:BK1"/>
    <mergeCell ref="BR1:BS1"/>
    <mergeCell ref="BZ1:CA1"/>
    <mergeCell ref="F106:Q106"/>
  </mergeCells>
  <pageMargins left="0.699305555555556" right="0.699305555555556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G101"/>
  <sheetViews>
    <sheetView workbookViewId="0">
      <pane xSplit="5" ySplit="2" topLeftCell="F3" activePane="bottomRight" state="frozen"/>
      <selection/>
      <selection pane="topRight"/>
      <selection pane="bottomLeft"/>
      <selection pane="bottomRight" activeCell="I4" sqref="I4"/>
    </sheetView>
  </sheetViews>
  <sheetFormatPr defaultColWidth="9" defaultRowHeight="13.5"/>
  <cols>
    <col min="1" max="1" width="3.75" style="4" customWidth="1"/>
    <col min="2" max="2" width="6.75" style="4" customWidth="1"/>
    <col min="3" max="3" width="21.25" style="5" customWidth="1"/>
    <col min="4" max="4" width="3.625" style="4" customWidth="1"/>
    <col min="5" max="5" width="11" style="5" customWidth="1"/>
    <col min="6" max="6" width="10" style="6" customWidth="1"/>
    <col min="7" max="7" width="8.125" style="6" customWidth="1"/>
    <col min="8" max="8" width="9.5" style="6" customWidth="1"/>
    <col min="9" max="9" width="7.625" style="6" customWidth="1"/>
    <col min="10" max="10" width="8.125" style="6" customWidth="1"/>
    <col min="11" max="11" width="12.5" style="6" customWidth="1"/>
    <col min="12" max="14" width="8.125" style="6" customWidth="1"/>
    <col min="15" max="15" width="8.125" style="7" customWidth="1"/>
    <col min="16" max="16" width="11.375" style="7" customWidth="1"/>
    <col min="17" max="18" width="8.125" style="7" customWidth="1"/>
    <col min="19" max="19" width="14.125" style="7" customWidth="1"/>
    <col min="20" max="23" width="8.125" style="7" customWidth="1"/>
    <col min="24" max="24" width="11.375" style="7" customWidth="1"/>
    <col min="25" max="26" width="8.125" style="7" customWidth="1"/>
    <col min="27" max="27" width="15.375" style="7" customWidth="1"/>
    <col min="28" max="31" width="8.125" style="7" customWidth="1"/>
    <col min="32" max="32" width="12.75" style="7" customWidth="1"/>
    <col min="33" max="34" width="8.125" style="7" customWidth="1"/>
    <col min="35" max="35" width="14.625" style="7" customWidth="1"/>
    <col min="36" max="37" width="8.125" style="7" customWidth="1"/>
    <col min="38" max="38" width="11" style="7" customWidth="1"/>
    <col min="39" max="45" width="11.125" style="7" customWidth="1"/>
    <col min="46" max="53" width="11" style="7" customWidth="1"/>
    <col min="54" max="54" width="11" style="6" customWidth="1"/>
    <col min="55" max="77" width="11" customWidth="1"/>
    <col min="78" max="79" width="11" style="8" customWidth="1"/>
    <col min="80" max="80" width="13" customWidth="1"/>
    <col min="81" max="81" width="9.375"/>
    <col min="83" max="83" width="15.25" customWidth="1"/>
  </cols>
  <sheetData>
    <row r="1" ht="18.75" spans="1:85">
      <c r="A1" s="9" t="s">
        <v>232</v>
      </c>
      <c r="B1" s="9"/>
      <c r="C1" s="9"/>
      <c r="D1" s="9"/>
      <c r="E1" s="10"/>
      <c r="F1" s="31" t="s">
        <v>24</v>
      </c>
      <c r="G1" s="32"/>
      <c r="H1" s="33"/>
      <c r="I1" s="33"/>
      <c r="J1" s="33"/>
      <c r="K1" s="33"/>
      <c r="L1" s="33"/>
      <c r="M1" s="33"/>
      <c r="N1" s="36" t="s">
        <v>41</v>
      </c>
      <c r="O1" s="37"/>
      <c r="P1" s="38"/>
      <c r="Q1" s="38"/>
      <c r="R1" s="38"/>
      <c r="S1" s="38"/>
      <c r="T1" s="38"/>
      <c r="U1" s="38"/>
      <c r="V1" s="31" t="s">
        <v>45</v>
      </c>
      <c r="W1" s="32"/>
      <c r="X1" s="33"/>
      <c r="Y1" s="33"/>
      <c r="Z1" s="33"/>
      <c r="AA1" s="33"/>
      <c r="AB1" s="33"/>
      <c r="AC1" s="33"/>
      <c r="AD1" s="36" t="s">
        <v>47</v>
      </c>
      <c r="AE1" s="37"/>
      <c r="AF1" s="38"/>
      <c r="AG1" s="38"/>
      <c r="AH1" s="38"/>
      <c r="AI1" s="38"/>
      <c r="AJ1" s="38"/>
      <c r="AK1" s="38"/>
      <c r="AL1" s="40" t="s">
        <v>96</v>
      </c>
      <c r="AM1" s="41"/>
      <c r="AN1" s="42"/>
      <c r="AO1" s="42"/>
      <c r="AP1" s="42"/>
      <c r="AQ1" s="42"/>
      <c r="AR1" s="42"/>
      <c r="AS1" s="42"/>
      <c r="AT1" s="43" t="s">
        <v>97</v>
      </c>
      <c r="AU1" s="44"/>
      <c r="AV1" s="45"/>
      <c r="AW1" s="45"/>
      <c r="AX1" s="45"/>
      <c r="AY1" s="45"/>
      <c r="AZ1" s="45"/>
      <c r="BA1" s="45"/>
      <c r="BB1" s="31" t="s">
        <v>69</v>
      </c>
      <c r="BC1" s="32"/>
      <c r="BD1" s="33"/>
      <c r="BE1" s="33"/>
      <c r="BF1" s="33"/>
      <c r="BG1" s="33"/>
      <c r="BH1" s="33"/>
      <c r="BI1" s="33"/>
      <c r="BJ1" s="36" t="s">
        <v>98</v>
      </c>
      <c r="BK1" s="37"/>
      <c r="BL1" s="38"/>
      <c r="BM1" s="38"/>
      <c r="BN1" s="38"/>
      <c r="BO1" s="38"/>
      <c r="BP1" s="38"/>
      <c r="BQ1" s="38"/>
      <c r="BR1" s="31" t="s">
        <v>67</v>
      </c>
      <c r="BS1" s="32"/>
      <c r="BT1" s="33"/>
      <c r="BU1" s="33"/>
      <c r="BV1" s="33"/>
      <c r="BW1" s="33"/>
      <c r="BX1" s="33"/>
      <c r="BY1" s="33"/>
      <c r="BZ1" s="36" t="s">
        <v>73</v>
      </c>
      <c r="CA1" s="37"/>
      <c r="CB1" s="47"/>
      <c r="CC1" s="47"/>
      <c r="CD1" s="50"/>
      <c r="CE1" s="50"/>
      <c r="CF1" s="50"/>
      <c r="CG1" s="50"/>
    </row>
    <row r="2" s="30" customFormat="1" ht="30" customHeight="1" spans="1:85">
      <c r="A2" s="13" t="s">
        <v>99</v>
      </c>
      <c r="B2" s="13" t="s">
        <v>100</v>
      </c>
      <c r="C2" s="13" t="s">
        <v>101</v>
      </c>
      <c r="D2" s="13" t="s">
        <v>102</v>
      </c>
      <c r="E2" s="13" t="s">
        <v>103</v>
      </c>
      <c r="F2" s="34" t="s">
        <v>20</v>
      </c>
      <c r="G2" s="34" t="s">
        <v>21</v>
      </c>
      <c r="H2" s="35" t="s">
        <v>104</v>
      </c>
      <c r="I2" s="34" t="s">
        <v>233</v>
      </c>
      <c r="J2" s="34" t="s">
        <v>106</v>
      </c>
      <c r="K2" s="34" t="s">
        <v>107</v>
      </c>
      <c r="L2" s="34" t="s">
        <v>108</v>
      </c>
      <c r="M2" s="34" t="s">
        <v>22</v>
      </c>
      <c r="N2" s="39" t="s">
        <v>20</v>
      </c>
      <c r="O2" s="39" t="s">
        <v>21</v>
      </c>
      <c r="P2" s="39" t="s">
        <v>109</v>
      </c>
      <c r="Q2" s="39" t="s">
        <v>233</v>
      </c>
      <c r="R2" s="39" t="s">
        <v>106</v>
      </c>
      <c r="S2" s="39" t="s">
        <v>107</v>
      </c>
      <c r="T2" s="39" t="s">
        <v>108</v>
      </c>
      <c r="U2" s="39" t="s">
        <v>22</v>
      </c>
      <c r="V2" s="34" t="s">
        <v>20</v>
      </c>
      <c r="W2" s="34" t="s">
        <v>21</v>
      </c>
      <c r="X2" s="34" t="s">
        <v>109</v>
      </c>
      <c r="Y2" s="34" t="s">
        <v>233</v>
      </c>
      <c r="Z2" s="34" t="s">
        <v>106</v>
      </c>
      <c r="AA2" s="34" t="s">
        <v>107</v>
      </c>
      <c r="AB2" s="34" t="s">
        <v>108</v>
      </c>
      <c r="AC2" s="34" t="s">
        <v>22</v>
      </c>
      <c r="AD2" s="39" t="s">
        <v>20</v>
      </c>
      <c r="AE2" s="39" t="s">
        <v>21</v>
      </c>
      <c r="AF2" s="39" t="s">
        <v>110</v>
      </c>
      <c r="AG2" s="39" t="s">
        <v>233</v>
      </c>
      <c r="AH2" s="39" t="s">
        <v>106</v>
      </c>
      <c r="AI2" s="39" t="s">
        <v>107</v>
      </c>
      <c r="AJ2" s="39" t="s">
        <v>108</v>
      </c>
      <c r="AK2" s="39" t="s">
        <v>22</v>
      </c>
      <c r="AL2" s="34" t="s">
        <v>20</v>
      </c>
      <c r="AM2" s="34" t="s">
        <v>21</v>
      </c>
      <c r="AN2" s="34" t="s">
        <v>111</v>
      </c>
      <c r="AO2" s="34" t="s">
        <v>233</v>
      </c>
      <c r="AP2" s="34" t="s">
        <v>106</v>
      </c>
      <c r="AQ2" s="35" t="s">
        <v>112</v>
      </c>
      <c r="AR2" s="34" t="s">
        <v>108</v>
      </c>
      <c r="AS2" s="34" t="s">
        <v>22</v>
      </c>
      <c r="AT2" s="39" t="s">
        <v>20</v>
      </c>
      <c r="AU2" s="39" t="s">
        <v>21</v>
      </c>
      <c r="AV2" s="39" t="s">
        <v>109</v>
      </c>
      <c r="AW2" s="39" t="s">
        <v>233</v>
      </c>
      <c r="AX2" s="39" t="s">
        <v>106</v>
      </c>
      <c r="AY2" s="46" t="s">
        <v>112</v>
      </c>
      <c r="AZ2" s="39" t="s">
        <v>108</v>
      </c>
      <c r="BA2" s="39" t="s">
        <v>22</v>
      </c>
      <c r="BB2" s="34" t="s">
        <v>20</v>
      </c>
      <c r="BC2" s="34" t="s">
        <v>21</v>
      </c>
      <c r="BD2" s="34" t="s">
        <v>109</v>
      </c>
      <c r="BE2" s="34" t="s">
        <v>233</v>
      </c>
      <c r="BF2" s="34" t="s">
        <v>106</v>
      </c>
      <c r="BG2" s="34" t="s">
        <v>114</v>
      </c>
      <c r="BH2" s="34" t="s">
        <v>108</v>
      </c>
      <c r="BI2" s="34" t="s">
        <v>22</v>
      </c>
      <c r="BJ2" s="39" t="s">
        <v>20</v>
      </c>
      <c r="BK2" s="39" t="s">
        <v>21</v>
      </c>
      <c r="BL2" s="39" t="s">
        <v>115</v>
      </c>
      <c r="BM2" s="39" t="s">
        <v>233</v>
      </c>
      <c r="BN2" s="39" t="s">
        <v>106</v>
      </c>
      <c r="BO2" s="39" t="s">
        <v>114</v>
      </c>
      <c r="BP2" s="39" t="s">
        <v>108</v>
      </c>
      <c r="BQ2" s="39" t="s">
        <v>22</v>
      </c>
      <c r="BR2" s="34" t="s">
        <v>20</v>
      </c>
      <c r="BS2" s="34" t="s">
        <v>21</v>
      </c>
      <c r="BT2" s="34" t="s">
        <v>110</v>
      </c>
      <c r="BU2" s="34" t="s">
        <v>233</v>
      </c>
      <c r="BV2" s="34" t="s">
        <v>106</v>
      </c>
      <c r="BW2" s="34" t="s">
        <v>114</v>
      </c>
      <c r="BX2" s="34" t="s">
        <v>108</v>
      </c>
      <c r="BY2" s="34" t="s">
        <v>22</v>
      </c>
      <c r="BZ2" s="48" t="s">
        <v>20</v>
      </c>
      <c r="CA2" s="48" t="s">
        <v>21</v>
      </c>
      <c r="CB2" s="39" t="s">
        <v>110</v>
      </c>
      <c r="CC2" s="39" t="s">
        <v>233</v>
      </c>
      <c r="CD2" s="39" t="s">
        <v>106</v>
      </c>
      <c r="CE2" s="51" t="s">
        <v>114</v>
      </c>
      <c r="CF2" s="51"/>
      <c r="CG2" s="51"/>
    </row>
    <row r="3" spans="1:85">
      <c r="A3" s="14">
        <v>2</v>
      </c>
      <c r="B3" s="14">
        <v>343</v>
      </c>
      <c r="C3" s="14" t="s">
        <v>118</v>
      </c>
      <c r="D3" s="14" t="s">
        <v>119</v>
      </c>
      <c r="E3" s="14" t="s">
        <v>120</v>
      </c>
      <c r="F3" s="15">
        <v>27</v>
      </c>
      <c r="G3" s="15">
        <v>35</v>
      </c>
      <c r="H3" s="15">
        <v>29</v>
      </c>
      <c r="I3" s="15">
        <v>2</v>
      </c>
      <c r="J3" s="15" t="s">
        <v>20</v>
      </c>
      <c r="K3" s="15">
        <v>35</v>
      </c>
      <c r="L3" s="15"/>
      <c r="M3" s="15"/>
      <c r="N3" s="15">
        <v>45</v>
      </c>
      <c r="O3" s="21">
        <v>52</v>
      </c>
      <c r="P3" s="21">
        <v>56</v>
      </c>
      <c r="Q3" s="21">
        <v>4</v>
      </c>
      <c r="R3" s="21" t="s">
        <v>21</v>
      </c>
      <c r="S3" s="21">
        <v>49</v>
      </c>
      <c r="T3" s="21"/>
      <c r="U3" s="21"/>
      <c r="V3" s="21">
        <v>178</v>
      </c>
      <c r="W3" s="21">
        <v>195</v>
      </c>
      <c r="X3" s="21">
        <v>91</v>
      </c>
      <c r="Y3" s="21">
        <v>-87</v>
      </c>
      <c r="Z3" s="21" t="s">
        <v>121</v>
      </c>
      <c r="AA3" s="21">
        <v>79</v>
      </c>
      <c r="AB3" s="21"/>
      <c r="AC3" s="21"/>
      <c r="AD3" s="21">
        <v>7</v>
      </c>
      <c r="AE3" s="21">
        <v>9</v>
      </c>
      <c r="AF3" s="21">
        <v>18</v>
      </c>
      <c r="AG3" s="21">
        <v>9</v>
      </c>
      <c r="AH3" s="21" t="s">
        <v>21</v>
      </c>
      <c r="AI3" s="21">
        <v>15</v>
      </c>
      <c r="AJ3" s="21"/>
      <c r="AK3" s="21"/>
      <c r="AL3" s="21">
        <v>2</v>
      </c>
      <c r="AM3" s="21">
        <v>3</v>
      </c>
      <c r="AN3" s="21">
        <v>1</v>
      </c>
      <c r="AO3" s="21">
        <v>-1</v>
      </c>
      <c r="AP3" s="21" t="s">
        <v>121</v>
      </c>
      <c r="AQ3" s="21">
        <v>198</v>
      </c>
      <c r="AR3" s="21"/>
      <c r="AS3" s="21"/>
      <c r="AT3" s="21">
        <v>11</v>
      </c>
      <c r="AU3" s="21">
        <v>17</v>
      </c>
      <c r="AV3" s="21">
        <v>31</v>
      </c>
      <c r="AW3" s="21">
        <v>14</v>
      </c>
      <c r="AX3" s="21" t="s">
        <v>21</v>
      </c>
      <c r="AY3" s="21">
        <v>5694.8</v>
      </c>
      <c r="AZ3" s="21"/>
      <c r="BA3" s="21"/>
      <c r="BB3" s="15">
        <v>594</v>
      </c>
      <c r="BC3" s="15">
        <v>831.6</v>
      </c>
      <c r="BD3" s="15">
        <v>198</v>
      </c>
      <c r="BE3" s="15">
        <v>-396</v>
      </c>
      <c r="BF3" s="15" t="s">
        <v>121</v>
      </c>
      <c r="BG3" s="15">
        <v>198</v>
      </c>
      <c r="BH3" s="15"/>
      <c r="BI3" s="15"/>
      <c r="BJ3" s="15">
        <v>2049.54</v>
      </c>
      <c r="BK3" s="15">
        <v>2152</v>
      </c>
      <c r="BL3" s="15">
        <v>1309.02</v>
      </c>
      <c r="BM3" s="15">
        <v>-740.52</v>
      </c>
      <c r="BN3" s="15" t="s">
        <v>121</v>
      </c>
      <c r="BO3" s="15">
        <v>2384.05</v>
      </c>
      <c r="BP3" s="15"/>
      <c r="BQ3" s="15"/>
      <c r="BR3" s="15">
        <v>1908.39</v>
      </c>
      <c r="BS3" s="15">
        <v>2099</v>
      </c>
      <c r="BT3" s="15">
        <v>2543.54</v>
      </c>
      <c r="BU3" s="15">
        <v>444.54</v>
      </c>
      <c r="BV3" s="15" t="s">
        <v>21</v>
      </c>
      <c r="BW3" s="15">
        <v>2102.23</v>
      </c>
      <c r="BX3" s="15"/>
      <c r="BY3" s="15"/>
      <c r="BZ3" s="22">
        <v>5775.99</v>
      </c>
      <c r="CA3" s="22">
        <v>6064.79</v>
      </c>
      <c r="CB3" s="15">
        <v>2895.03</v>
      </c>
      <c r="CC3" s="15">
        <v>-2880.96</v>
      </c>
      <c r="CD3" s="52" t="s">
        <v>121</v>
      </c>
      <c r="CE3" s="52">
        <v>2203.03</v>
      </c>
      <c r="CF3" s="52"/>
      <c r="CG3" s="52"/>
    </row>
    <row r="4" spans="1:85">
      <c r="A4" s="14">
        <v>5</v>
      </c>
      <c r="B4" s="14">
        <v>581</v>
      </c>
      <c r="C4" s="14" t="s">
        <v>122</v>
      </c>
      <c r="D4" s="14" t="s">
        <v>123</v>
      </c>
      <c r="E4" s="14" t="s">
        <v>120</v>
      </c>
      <c r="F4" s="15">
        <v>27</v>
      </c>
      <c r="G4" s="15">
        <v>34</v>
      </c>
      <c r="H4" s="15">
        <v>32</v>
      </c>
      <c r="I4" s="15">
        <v>5</v>
      </c>
      <c r="J4" s="15" t="s">
        <v>20</v>
      </c>
      <c r="K4" s="15">
        <v>8</v>
      </c>
      <c r="L4" s="15"/>
      <c r="M4" s="15"/>
      <c r="N4" s="15">
        <v>109</v>
      </c>
      <c r="O4" s="21">
        <v>116</v>
      </c>
      <c r="P4" s="21">
        <v>68</v>
      </c>
      <c r="Q4" s="21">
        <v>-41</v>
      </c>
      <c r="R4" s="21" t="s">
        <v>121</v>
      </c>
      <c r="S4" s="21">
        <v>68</v>
      </c>
      <c r="T4" s="21"/>
      <c r="U4" s="21"/>
      <c r="V4" s="21">
        <v>65</v>
      </c>
      <c r="W4" s="21">
        <v>76</v>
      </c>
      <c r="X4" s="21">
        <v>50</v>
      </c>
      <c r="Y4" s="21">
        <v>-15</v>
      </c>
      <c r="Z4" s="21" t="s">
        <v>121</v>
      </c>
      <c r="AA4" s="21">
        <v>48</v>
      </c>
      <c r="AB4" s="21"/>
      <c r="AC4" s="21"/>
      <c r="AD4" s="21">
        <v>1</v>
      </c>
      <c r="AE4" s="21">
        <v>1</v>
      </c>
      <c r="AF4" s="21">
        <v>3</v>
      </c>
      <c r="AG4" s="21">
        <v>2</v>
      </c>
      <c r="AH4" s="21" t="s">
        <v>21</v>
      </c>
      <c r="AI4" s="21">
        <v>4</v>
      </c>
      <c r="AJ4" s="21"/>
      <c r="AK4" s="21"/>
      <c r="AL4" s="21">
        <v>1</v>
      </c>
      <c r="AM4" s="21">
        <v>2</v>
      </c>
      <c r="AN4" s="21">
        <v>7</v>
      </c>
      <c r="AO4" s="21">
        <v>5</v>
      </c>
      <c r="AP4" s="21" t="s">
        <v>21</v>
      </c>
      <c r="AQ4" s="21">
        <v>1188.01</v>
      </c>
      <c r="AR4" s="21"/>
      <c r="AS4" s="21"/>
      <c r="AT4" s="21">
        <v>2</v>
      </c>
      <c r="AU4" s="21">
        <v>4</v>
      </c>
      <c r="AV4" s="21">
        <v>5</v>
      </c>
      <c r="AW4" s="21">
        <v>1</v>
      </c>
      <c r="AX4" s="21" t="s">
        <v>21</v>
      </c>
      <c r="AY4" s="21">
        <v>1452</v>
      </c>
      <c r="AZ4" s="21"/>
      <c r="BA4" s="21"/>
      <c r="BB4" s="15">
        <v>1634.1</v>
      </c>
      <c r="BC4" s="15">
        <v>1960.92</v>
      </c>
      <c r="BD4" s="15">
        <v>2178</v>
      </c>
      <c r="BE4" s="15">
        <v>217.08</v>
      </c>
      <c r="BF4" s="15" t="s">
        <v>21</v>
      </c>
      <c r="BG4" s="15">
        <v>2970</v>
      </c>
      <c r="BH4" s="15"/>
      <c r="BI4" s="15"/>
      <c r="BJ4" s="15">
        <v>148.75</v>
      </c>
      <c r="BK4" s="15">
        <v>223.1</v>
      </c>
      <c r="BL4" s="15">
        <v>84.5</v>
      </c>
      <c r="BM4" s="15">
        <v>-64.25</v>
      </c>
      <c r="BN4" s="15" t="s">
        <v>121</v>
      </c>
      <c r="BO4" s="15" t="s">
        <v>231</v>
      </c>
      <c r="BP4" s="15"/>
      <c r="BQ4" s="15"/>
      <c r="BR4" s="15">
        <v>709.49</v>
      </c>
      <c r="BS4" s="17">
        <v>887</v>
      </c>
      <c r="BT4" s="15">
        <v>1064.4</v>
      </c>
      <c r="BU4" s="15">
        <v>177.4</v>
      </c>
      <c r="BV4" s="15" t="s">
        <v>21</v>
      </c>
      <c r="BW4" s="15">
        <v>1204.4</v>
      </c>
      <c r="BX4" s="17"/>
      <c r="BY4" s="17"/>
      <c r="BZ4" s="22">
        <v>3100</v>
      </c>
      <c r="CA4" s="22">
        <v>3875</v>
      </c>
      <c r="CB4" s="15">
        <v>2209</v>
      </c>
      <c r="CC4" s="15">
        <v>-891</v>
      </c>
      <c r="CD4" s="52" t="s">
        <v>121</v>
      </c>
      <c r="CE4" s="52">
        <v>2209</v>
      </c>
      <c r="CF4" s="52"/>
      <c r="CG4" s="52"/>
    </row>
    <row r="5" s="2" customFormat="1" spans="1:85">
      <c r="A5" s="14">
        <v>10</v>
      </c>
      <c r="B5" s="14">
        <v>582</v>
      </c>
      <c r="C5" s="14" t="s">
        <v>124</v>
      </c>
      <c r="D5" s="14" t="s">
        <v>119</v>
      </c>
      <c r="E5" s="14" t="s">
        <v>120</v>
      </c>
      <c r="F5" s="15">
        <v>27</v>
      </c>
      <c r="G5" s="15">
        <v>35</v>
      </c>
      <c r="H5" s="15">
        <v>44</v>
      </c>
      <c r="I5" s="15">
        <v>9</v>
      </c>
      <c r="J5" s="15" t="s">
        <v>21</v>
      </c>
      <c r="K5" s="15">
        <v>35</v>
      </c>
      <c r="L5" s="15"/>
      <c r="M5" s="15"/>
      <c r="N5" s="15">
        <v>27</v>
      </c>
      <c r="O5" s="21">
        <v>32</v>
      </c>
      <c r="P5" s="21">
        <v>61</v>
      </c>
      <c r="Q5" s="21">
        <v>29</v>
      </c>
      <c r="R5" s="21" t="s">
        <v>21</v>
      </c>
      <c r="S5" s="21">
        <v>56</v>
      </c>
      <c r="T5" s="21"/>
      <c r="U5" s="21"/>
      <c r="V5" s="21">
        <v>41</v>
      </c>
      <c r="W5" s="21">
        <v>47</v>
      </c>
      <c r="X5" s="21">
        <v>48</v>
      </c>
      <c r="Y5" s="21">
        <v>1</v>
      </c>
      <c r="Z5" s="21" t="s">
        <v>21</v>
      </c>
      <c r="AA5" s="21">
        <v>46</v>
      </c>
      <c r="AB5" s="21"/>
      <c r="AC5" s="21"/>
      <c r="AD5" s="21">
        <v>15</v>
      </c>
      <c r="AE5" s="21">
        <v>19</v>
      </c>
      <c r="AF5" s="21">
        <v>28</v>
      </c>
      <c r="AG5" s="21">
        <v>9</v>
      </c>
      <c r="AH5" s="21" t="s">
        <v>21</v>
      </c>
      <c r="AI5" s="21">
        <v>25</v>
      </c>
      <c r="AJ5" s="21"/>
      <c r="AK5" s="21"/>
      <c r="AL5" s="21">
        <v>1</v>
      </c>
      <c r="AM5" s="21">
        <v>2</v>
      </c>
      <c r="AN5" s="21">
        <v>2</v>
      </c>
      <c r="AO5" s="21">
        <v>0</v>
      </c>
      <c r="AP5" s="21" t="s">
        <v>21</v>
      </c>
      <c r="AQ5" s="21">
        <v>198.01</v>
      </c>
      <c r="AR5" s="21"/>
      <c r="AS5" s="21"/>
      <c r="AT5" s="21">
        <v>20</v>
      </c>
      <c r="AU5" s="21">
        <v>26</v>
      </c>
      <c r="AV5" s="21">
        <v>16</v>
      </c>
      <c r="AW5" s="21">
        <v>-4</v>
      </c>
      <c r="AX5" s="21" t="s">
        <v>121</v>
      </c>
      <c r="AY5" s="21">
        <v>4888.8</v>
      </c>
      <c r="AZ5" s="21"/>
      <c r="BA5" s="21"/>
      <c r="BB5" s="15">
        <v>532</v>
      </c>
      <c r="BC5" s="15">
        <v>744.8</v>
      </c>
      <c r="BD5" s="15">
        <v>960.3</v>
      </c>
      <c r="BE5" s="15">
        <v>215.5</v>
      </c>
      <c r="BF5" s="15" t="s">
        <v>21</v>
      </c>
      <c r="BG5" s="15">
        <v>960.3</v>
      </c>
      <c r="BH5" s="15"/>
      <c r="BI5" s="15"/>
      <c r="BJ5" s="15">
        <v>892.02</v>
      </c>
      <c r="BK5" s="15">
        <v>1070.4</v>
      </c>
      <c r="BL5" s="15">
        <v>445.1</v>
      </c>
      <c r="BM5" s="15">
        <v>-446.92</v>
      </c>
      <c r="BN5" s="15" t="s">
        <v>121</v>
      </c>
      <c r="BO5" s="15">
        <v>445.1</v>
      </c>
      <c r="BP5" s="15"/>
      <c r="BQ5" s="15"/>
      <c r="BR5" s="15">
        <v>1110.45</v>
      </c>
      <c r="BS5" s="15">
        <v>1221</v>
      </c>
      <c r="BT5" s="15">
        <v>936.01</v>
      </c>
      <c r="BU5" s="15">
        <v>-174.44</v>
      </c>
      <c r="BV5" s="15" t="s">
        <v>121</v>
      </c>
      <c r="BW5" s="15">
        <v>866.01</v>
      </c>
      <c r="BX5" s="15"/>
      <c r="BY5" s="15"/>
      <c r="BZ5" s="22">
        <v>1850</v>
      </c>
      <c r="CA5" s="22">
        <v>2312.5</v>
      </c>
      <c r="CB5" s="15">
        <v>487</v>
      </c>
      <c r="CC5" s="15">
        <v>-1363</v>
      </c>
      <c r="CD5" s="52" t="s">
        <v>121</v>
      </c>
      <c r="CE5" s="52">
        <v>392</v>
      </c>
      <c r="CF5" s="53"/>
      <c r="CG5" s="53"/>
    </row>
    <row r="6" spans="1:85">
      <c r="A6" s="14">
        <v>12</v>
      </c>
      <c r="B6" s="14">
        <v>359</v>
      </c>
      <c r="C6" s="14" t="s">
        <v>125</v>
      </c>
      <c r="D6" s="14" t="s">
        <v>123</v>
      </c>
      <c r="E6" s="14" t="s">
        <v>120</v>
      </c>
      <c r="F6" s="15">
        <v>20</v>
      </c>
      <c r="G6" s="15">
        <v>27</v>
      </c>
      <c r="H6" s="15">
        <v>11</v>
      </c>
      <c r="I6" s="15">
        <v>-9</v>
      </c>
      <c r="J6" s="15" t="s">
        <v>121</v>
      </c>
      <c r="K6" s="15">
        <v>4</v>
      </c>
      <c r="L6" s="15"/>
      <c r="M6" s="15"/>
      <c r="N6" s="15">
        <v>40</v>
      </c>
      <c r="O6" s="21">
        <v>46</v>
      </c>
      <c r="P6" s="21">
        <v>57</v>
      </c>
      <c r="Q6" s="21">
        <v>11</v>
      </c>
      <c r="R6" s="21" t="s">
        <v>21</v>
      </c>
      <c r="S6" s="21">
        <v>56</v>
      </c>
      <c r="T6" s="21"/>
      <c r="U6" s="21"/>
      <c r="V6" s="21">
        <v>44</v>
      </c>
      <c r="W6" s="21">
        <v>50</v>
      </c>
      <c r="X6" s="21">
        <v>55</v>
      </c>
      <c r="Y6" s="21">
        <v>5</v>
      </c>
      <c r="Z6" s="21" t="s">
        <v>21</v>
      </c>
      <c r="AA6" s="21">
        <v>44</v>
      </c>
      <c r="AB6" s="21"/>
      <c r="AC6" s="21"/>
      <c r="AD6" s="21">
        <v>2</v>
      </c>
      <c r="AE6" s="21">
        <v>3</v>
      </c>
      <c r="AF6" s="21">
        <v>12</v>
      </c>
      <c r="AG6" s="21">
        <v>9</v>
      </c>
      <c r="AH6" s="21" t="s">
        <v>21</v>
      </c>
      <c r="AI6" s="21">
        <v>11</v>
      </c>
      <c r="AJ6" s="21"/>
      <c r="AK6" s="21"/>
      <c r="AL6" s="21">
        <v>4</v>
      </c>
      <c r="AM6" s="21">
        <v>6</v>
      </c>
      <c r="AN6" s="21">
        <v>7</v>
      </c>
      <c r="AO6" s="21">
        <v>1</v>
      </c>
      <c r="AP6" s="21" t="s">
        <v>21</v>
      </c>
      <c r="AQ6" s="21">
        <v>1309.66</v>
      </c>
      <c r="AR6" s="21"/>
      <c r="AS6" s="21"/>
      <c r="AT6" s="21">
        <v>7</v>
      </c>
      <c r="AU6" s="21">
        <v>11</v>
      </c>
      <c r="AV6" s="21">
        <v>9</v>
      </c>
      <c r="AW6" s="21">
        <v>2</v>
      </c>
      <c r="AX6" s="21" t="s">
        <v>20</v>
      </c>
      <c r="AY6" s="21">
        <v>2328</v>
      </c>
      <c r="AZ6" s="21"/>
      <c r="BA6" s="21"/>
      <c r="BB6" s="17">
        <v>300</v>
      </c>
      <c r="BC6" s="15">
        <v>450</v>
      </c>
      <c r="BD6" s="15">
        <v>0</v>
      </c>
      <c r="BE6" s="15">
        <v>-300</v>
      </c>
      <c r="BF6" s="15" t="s">
        <v>121</v>
      </c>
      <c r="BG6" s="15" t="s">
        <v>231</v>
      </c>
      <c r="BH6" s="15"/>
      <c r="BI6" s="15"/>
      <c r="BJ6" s="15">
        <v>315.04</v>
      </c>
      <c r="BK6" s="15">
        <v>472.6</v>
      </c>
      <c r="BL6" s="15">
        <v>338.01</v>
      </c>
      <c r="BM6" s="15">
        <v>22.97</v>
      </c>
      <c r="BN6" s="15" t="s">
        <v>20</v>
      </c>
      <c r="BO6" s="15">
        <v>338.01</v>
      </c>
      <c r="BP6" s="15"/>
      <c r="BQ6" s="15"/>
      <c r="BR6" s="15">
        <v>1287.5</v>
      </c>
      <c r="BS6" s="15">
        <v>1416</v>
      </c>
      <c r="BT6" s="15">
        <v>759.57</v>
      </c>
      <c r="BU6" s="15">
        <v>-527.93</v>
      </c>
      <c r="BV6" s="15" t="s">
        <v>121</v>
      </c>
      <c r="BW6" s="15">
        <v>968.07</v>
      </c>
      <c r="BX6" s="15"/>
      <c r="BY6" s="15"/>
      <c r="BZ6" s="22">
        <v>683</v>
      </c>
      <c r="CA6" s="22">
        <v>956.2</v>
      </c>
      <c r="CB6" s="15">
        <v>882</v>
      </c>
      <c r="CC6" s="15">
        <v>199</v>
      </c>
      <c r="CD6" s="52" t="s">
        <v>20</v>
      </c>
      <c r="CE6" s="52">
        <v>882</v>
      </c>
      <c r="CF6" s="52"/>
      <c r="CG6" s="52"/>
    </row>
    <row r="7" spans="1:85">
      <c r="A7" s="14">
        <v>13</v>
      </c>
      <c r="B7" s="14">
        <v>726</v>
      </c>
      <c r="C7" s="14" t="s">
        <v>126</v>
      </c>
      <c r="D7" s="14" t="s">
        <v>123</v>
      </c>
      <c r="E7" s="14" t="s">
        <v>120</v>
      </c>
      <c r="F7" s="15">
        <v>27</v>
      </c>
      <c r="G7" s="15">
        <v>34</v>
      </c>
      <c r="H7" s="15">
        <v>28</v>
      </c>
      <c r="I7" s="15">
        <v>1</v>
      </c>
      <c r="J7" s="15" t="s">
        <v>20</v>
      </c>
      <c r="K7" s="15">
        <v>27</v>
      </c>
      <c r="L7" s="15"/>
      <c r="M7" s="15"/>
      <c r="N7" s="15">
        <v>42</v>
      </c>
      <c r="O7" s="21">
        <v>49</v>
      </c>
      <c r="P7" s="21">
        <v>60</v>
      </c>
      <c r="Q7" s="21">
        <v>11</v>
      </c>
      <c r="R7" s="21" t="s">
        <v>21</v>
      </c>
      <c r="S7" s="21">
        <v>57</v>
      </c>
      <c r="T7" s="21"/>
      <c r="U7" s="21"/>
      <c r="V7" s="21">
        <v>95</v>
      </c>
      <c r="W7" s="21">
        <v>109</v>
      </c>
      <c r="X7" s="21">
        <v>51</v>
      </c>
      <c r="Y7" s="21">
        <v>-44</v>
      </c>
      <c r="Z7" s="21" t="s">
        <v>121</v>
      </c>
      <c r="AA7" s="21">
        <v>42</v>
      </c>
      <c r="AB7" s="21"/>
      <c r="AC7" s="21"/>
      <c r="AD7" s="21">
        <v>1</v>
      </c>
      <c r="AE7" s="21">
        <v>1</v>
      </c>
      <c r="AF7" s="21">
        <v>14</v>
      </c>
      <c r="AG7" s="21">
        <v>13</v>
      </c>
      <c r="AH7" s="21" t="s">
        <v>21</v>
      </c>
      <c r="AI7" s="21">
        <v>16</v>
      </c>
      <c r="AJ7" s="21"/>
      <c r="AK7" s="21"/>
      <c r="AL7" s="21">
        <v>1</v>
      </c>
      <c r="AM7" s="21">
        <v>2</v>
      </c>
      <c r="AN7" s="21">
        <v>1</v>
      </c>
      <c r="AO7" s="21">
        <v>0</v>
      </c>
      <c r="AP7" s="21" t="s">
        <v>20</v>
      </c>
      <c r="AQ7" s="21">
        <v>198</v>
      </c>
      <c r="AR7" s="21"/>
      <c r="AS7" s="21"/>
      <c r="AT7" s="21">
        <v>7</v>
      </c>
      <c r="AU7" s="21">
        <v>11</v>
      </c>
      <c r="AV7" s="21">
        <v>18</v>
      </c>
      <c r="AW7" s="21">
        <v>7</v>
      </c>
      <c r="AX7" s="21" t="s">
        <v>21</v>
      </c>
      <c r="AY7" s="21">
        <v>2472.8</v>
      </c>
      <c r="AZ7" s="21"/>
      <c r="BA7" s="21"/>
      <c r="BB7" s="15">
        <v>588</v>
      </c>
      <c r="BC7" s="15">
        <v>823.2</v>
      </c>
      <c r="BD7" s="15">
        <v>594</v>
      </c>
      <c r="BE7" s="15">
        <v>6</v>
      </c>
      <c r="BF7" s="15" t="s">
        <v>20</v>
      </c>
      <c r="BG7" s="15">
        <v>396</v>
      </c>
      <c r="BH7" s="15"/>
      <c r="BI7" s="15"/>
      <c r="BJ7" s="15">
        <v>597.6</v>
      </c>
      <c r="BK7" s="15">
        <v>717.1</v>
      </c>
      <c r="BL7" s="15">
        <v>1591.54</v>
      </c>
      <c r="BM7" s="15">
        <v>874.44</v>
      </c>
      <c r="BN7" s="15" t="s">
        <v>21</v>
      </c>
      <c r="BO7" s="15">
        <v>1951.55</v>
      </c>
      <c r="BP7" s="15"/>
      <c r="BQ7" s="15"/>
      <c r="BR7" s="15">
        <v>1737.5</v>
      </c>
      <c r="BS7" s="15">
        <v>1911</v>
      </c>
      <c r="BT7" s="15">
        <v>1426.01</v>
      </c>
      <c r="BU7" s="15">
        <v>-311.49</v>
      </c>
      <c r="BV7" s="15" t="s">
        <v>121</v>
      </c>
      <c r="BW7" s="15">
        <v>1426.01</v>
      </c>
      <c r="BX7" s="15"/>
      <c r="BY7" s="15"/>
      <c r="BZ7" s="22">
        <v>3105.71</v>
      </c>
      <c r="CA7" s="22">
        <v>3882.14</v>
      </c>
      <c r="CB7" s="15">
        <v>1741.26</v>
      </c>
      <c r="CC7" s="15">
        <v>-1364.45</v>
      </c>
      <c r="CD7" s="52" t="s">
        <v>121</v>
      </c>
      <c r="CE7" s="52">
        <v>2275.29</v>
      </c>
      <c r="CF7" s="52"/>
      <c r="CG7" s="52"/>
    </row>
    <row r="8" spans="1:85">
      <c r="A8" s="14">
        <v>15</v>
      </c>
      <c r="B8" s="14">
        <v>365</v>
      </c>
      <c r="C8" s="14" t="s">
        <v>127</v>
      </c>
      <c r="D8" s="14" t="s">
        <v>123</v>
      </c>
      <c r="E8" s="14" t="s">
        <v>120</v>
      </c>
      <c r="F8" s="15">
        <v>27</v>
      </c>
      <c r="G8" s="15">
        <v>34</v>
      </c>
      <c r="H8" s="15">
        <v>3</v>
      </c>
      <c r="I8" s="15">
        <v>-24</v>
      </c>
      <c r="J8" s="15" t="s">
        <v>121</v>
      </c>
      <c r="K8" s="15">
        <v>7</v>
      </c>
      <c r="L8" s="15"/>
      <c r="M8" s="15"/>
      <c r="N8" s="15">
        <v>48</v>
      </c>
      <c r="O8" s="21">
        <v>56</v>
      </c>
      <c r="P8" s="21">
        <v>92</v>
      </c>
      <c r="Q8" s="21">
        <v>36</v>
      </c>
      <c r="R8" s="21" t="s">
        <v>21</v>
      </c>
      <c r="S8" s="21">
        <v>70</v>
      </c>
      <c r="T8" s="21"/>
      <c r="U8" s="21"/>
      <c r="V8" s="21">
        <v>65</v>
      </c>
      <c r="W8" s="21">
        <v>76</v>
      </c>
      <c r="X8" s="21">
        <v>16</v>
      </c>
      <c r="Y8" s="21">
        <v>-49</v>
      </c>
      <c r="Z8" s="21" t="s">
        <v>121</v>
      </c>
      <c r="AA8" s="21">
        <v>20</v>
      </c>
      <c r="AB8" s="21"/>
      <c r="AC8" s="21"/>
      <c r="AD8" s="21">
        <v>21</v>
      </c>
      <c r="AE8" s="21">
        <v>30</v>
      </c>
      <c r="AF8" s="21">
        <v>21</v>
      </c>
      <c r="AG8" s="21">
        <v>0</v>
      </c>
      <c r="AH8" s="21" t="s">
        <v>20</v>
      </c>
      <c r="AI8" s="21">
        <v>16</v>
      </c>
      <c r="AJ8" s="21"/>
      <c r="AK8" s="21"/>
      <c r="AL8" s="21">
        <v>2</v>
      </c>
      <c r="AM8" s="21">
        <v>3</v>
      </c>
      <c r="AN8" s="21">
        <v>0</v>
      </c>
      <c r="AO8" s="21">
        <v>-2</v>
      </c>
      <c r="AP8" s="21" t="s">
        <v>121</v>
      </c>
      <c r="AQ8" s="21">
        <v>0</v>
      </c>
      <c r="AR8" s="21"/>
      <c r="AS8" s="21"/>
      <c r="AT8" s="21">
        <v>21</v>
      </c>
      <c r="AU8" s="21">
        <v>27</v>
      </c>
      <c r="AV8" s="21">
        <v>26</v>
      </c>
      <c r="AW8" s="21">
        <v>5</v>
      </c>
      <c r="AX8" s="21" t="s">
        <v>20</v>
      </c>
      <c r="AY8" s="21">
        <v>5341.79</v>
      </c>
      <c r="AZ8" s="21"/>
      <c r="BA8" s="21"/>
      <c r="BB8" s="15">
        <v>662</v>
      </c>
      <c r="BC8" s="15">
        <v>926.8</v>
      </c>
      <c r="BD8" s="15">
        <v>356.4</v>
      </c>
      <c r="BE8" s="15">
        <v>-305.6</v>
      </c>
      <c r="BF8" s="15" t="s">
        <v>121</v>
      </c>
      <c r="BG8" s="15">
        <v>356.4</v>
      </c>
      <c r="BH8" s="15"/>
      <c r="BI8" s="15"/>
      <c r="BJ8" s="15">
        <v>890.52</v>
      </c>
      <c r="BK8" s="15">
        <v>1068.6</v>
      </c>
      <c r="BL8" s="15">
        <v>1420.37</v>
      </c>
      <c r="BM8" s="15">
        <v>351.77</v>
      </c>
      <c r="BN8" s="15" t="s">
        <v>21</v>
      </c>
      <c r="BO8" s="15">
        <v>1146.36</v>
      </c>
      <c r="BP8" s="15"/>
      <c r="BQ8" s="15"/>
      <c r="BR8" s="15">
        <v>922.02</v>
      </c>
      <c r="BS8" s="17">
        <v>1153</v>
      </c>
      <c r="BT8" s="15">
        <v>895</v>
      </c>
      <c r="BU8" s="15">
        <v>-27.02</v>
      </c>
      <c r="BV8" s="15" t="s">
        <v>121</v>
      </c>
      <c r="BW8" s="15">
        <v>901</v>
      </c>
      <c r="BX8" s="17"/>
      <c r="BY8" s="17"/>
      <c r="BZ8" s="22">
        <v>1787.3</v>
      </c>
      <c r="CA8" s="22">
        <v>2234.13</v>
      </c>
      <c r="CB8" s="15">
        <v>3770</v>
      </c>
      <c r="CC8" s="15">
        <v>1535.87</v>
      </c>
      <c r="CD8" s="52" t="s">
        <v>21</v>
      </c>
      <c r="CE8" s="52">
        <v>2793</v>
      </c>
      <c r="CF8" s="52"/>
      <c r="CG8" s="52"/>
    </row>
    <row r="9" spans="1:85">
      <c r="A9" s="14">
        <v>17</v>
      </c>
      <c r="B9" s="14">
        <v>513</v>
      </c>
      <c r="C9" s="14" t="s">
        <v>128</v>
      </c>
      <c r="D9" s="14" t="s">
        <v>123</v>
      </c>
      <c r="E9" s="14" t="s">
        <v>120</v>
      </c>
      <c r="F9" s="15">
        <v>20</v>
      </c>
      <c r="G9" s="15">
        <v>27</v>
      </c>
      <c r="H9" s="15">
        <v>9</v>
      </c>
      <c r="I9" s="15">
        <v>-11</v>
      </c>
      <c r="J9" s="15" t="s">
        <v>121</v>
      </c>
      <c r="K9" s="15">
        <v>9</v>
      </c>
      <c r="L9" s="15"/>
      <c r="M9" s="15"/>
      <c r="N9" s="15">
        <v>13</v>
      </c>
      <c r="O9" s="21">
        <v>14</v>
      </c>
      <c r="P9" s="21">
        <v>35</v>
      </c>
      <c r="Q9" s="21">
        <v>21</v>
      </c>
      <c r="R9" s="21" t="s">
        <v>21</v>
      </c>
      <c r="S9" s="21">
        <v>31</v>
      </c>
      <c r="T9" s="21"/>
      <c r="U9" s="21"/>
      <c r="V9" s="21">
        <v>78</v>
      </c>
      <c r="W9" s="21">
        <v>89</v>
      </c>
      <c r="X9" s="21">
        <v>70</v>
      </c>
      <c r="Y9" s="21">
        <v>-8</v>
      </c>
      <c r="Z9" s="21" t="s">
        <v>121</v>
      </c>
      <c r="AA9" s="21">
        <v>67</v>
      </c>
      <c r="AB9" s="21"/>
      <c r="AC9" s="21"/>
      <c r="AD9" s="21">
        <v>3</v>
      </c>
      <c r="AE9" s="21">
        <v>4</v>
      </c>
      <c r="AF9" s="21">
        <v>7</v>
      </c>
      <c r="AG9" s="21">
        <v>3</v>
      </c>
      <c r="AH9" s="21" t="s">
        <v>21</v>
      </c>
      <c r="AI9" s="21">
        <v>8</v>
      </c>
      <c r="AJ9" s="21"/>
      <c r="AK9" s="21"/>
      <c r="AL9" s="21">
        <v>1</v>
      </c>
      <c r="AM9" s="21">
        <v>2</v>
      </c>
      <c r="AN9" s="21">
        <v>3</v>
      </c>
      <c r="AO9" s="21">
        <v>1</v>
      </c>
      <c r="AP9" s="21" t="s">
        <v>21</v>
      </c>
      <c r="AQ9" s="21">
        <v>0</v>
      </c>
      <c r="AR9" s="21"/>
      <c r="AS9" s="21"/>
      <c r="AT9" s="21">
        <v>1</v>
      </c>
      <c r="AU9" s="21">
        <v>3</v>
      </c>
      <c r="AV9" s="21">
        <v>8</v>
      </c>
      <c r="AW9" s="21">
        <v>5</v>
      </c>
      <c r="AX9" s="21" t="s">
        <v>21</v>
      </c>
      <c r="AY9" s="21">
        <v>1455</v>
      </c>
      <c r="AZ9" s="21"/>
      <c r="BA9" s="21"/>
      <c r="BB9" s="15">
        <v>198</v>
      </c>
      <c r="BC9" s="15">
        <v>297</v>
      </c>
      <c r="BD9" s="15">
        <v>198</v>
      </c>
      <c r="BE9" s="15">
        <v>0</v>
      </c>
      <c r="BF9" s="15" t="s">
        <v>20</v>
      </c>
      <c r="BG9" s="15">
        <v>396</v>
      </c>
      <c r="BH9" s="15"/>
      <c r="BI9" s="15"/>
      <c r="BJ9" s="15">
        <v>168</v>
      </c>
      <c r="BK9" s="15">
        <v>252</v>
      </c>
      <c r="BL9" s="15">
        <v>0</v>
      </c>
      <c r="BM9" s="15">
        <v>-168</v>
      </c>
      <c r="BN9" s="15" t="s">
        <v>121</v>
      </c>
      <c r="BO9" s="15" t="s">
        <v>231</v>
      </c>
      <c r="BP9" s="15"/>
      <c r="BQ9" s="15"/>
      <c r="BR9" s="15">
        <v>762.5</v>
      </c>
      <c r="BS9" s="17">
        <v>953</v>
      </c>
      <c r="BT9" s="15">
        <v>796</v>
      </c>
      <c r="BU9" s="15">
        <v>33.5</v>
      </c>
      <c r="BV9" s="49" t="s">
        <v>20</v>
      </c>
      <c r="BW9" s="15">
        <v>726</v>
      </c>
      <c r="BX9" s="17"/>
      <c r="BY9" s="17"/>
      <c r="BZ9" s="22">
        <v>792</v>
      </c>
      <c r="CA9" s="22">
        <v>1108.8</v>
      </c>
      <c r="CB9" s="15">
        <v>852</v>
      </c>
      <c r="CC9" s="15">
        <v>60</v>
      </c>
      <c r="CD9" s="52" t="s">
        <v>20</v>
      </c>
      <c r="CE9" s="52">
        <v>264</v>
      </c>
      <c r="CF9" s="52"/>
      <c r="CG9" s="52"/>
    </row>
    <row r="10" spans="1:85">
      <c r="A10" s="14">
        <v>21</v>
      </c>
      <c r="B10" s="14">
        <v>730</v>
      </c>
      <c r="C10" s="14" t="s">
        <v>129</v>
      </c>
      <c r="D10" s="14" t="s">
        <v>123</v>
      </c>
      <c r="E10" s="14" t="s">
        <v>120</v>
      </c>
      <c r="F10" s="15">
        <v>27</v>
      </c>
      <c r="G10" s="15">
        <v>34</v>
      </c>
      <c r="H10" s="15">
        <v>6</v>
      </c>
      <c r="I10" s="15">
        <v>-21</v>
      </c>
      <c r="J10" s="15" t="s">
        <v>121</v>
      </c>
      <c r="K10" s="15">
        <v>1</v>
      </c>
      <c r="L10" s="15"/>
      <c r="M10" s="15"/>
      <c r="N10" s="15">
        <v>28</v>
      </c>
      <c r="O10" s="21">
        <v>33</v>
      </c>
      <c r="P10" s="21">
        <v>39</v>
      </c>
      <c r="Q10" s="21">
        <v>6</v>
      </c>
      <c r="R10" s="21" t="s">
        <v>21</v>
      </c>
      <c r="S10" s="21">
        <v>37</v>
      </c>
      <c r="T10" s="21"/>
      <c r="U10" s="21"/>
      <c r="V10" s="21">
        <v>43</v>
      </c>
      <c r="W10" s="21">
        <v>50</v>
      </c>
      <c r="X10" s="21">
        <v>44</v>
      </c>
      <c r="Y10" s="21">
        <v>1</v>
      </c>
      <c r="Z10" s="21" t="s">
        <v>20</v>
      </c>
      <c r="AA10" s="21">
        <v>43</v>
      </c>
      <c r="AB10" s="21"/>
      <c r="AC10" s="21"/>
      <c r="AD10" s="21">
        <v>1</v>
      </c>
      <c r="AE10" s="21">
        <v>1</v>
      </c>
      <c r="AF10" s="21">
        <v>4</v>
      </c>
      <c r="AG10" s="21">
        <v>3</v>
      </c>
      <c r="AH10" s="21" t="s">
        <v>21</v>
      </c>
      <c r="AI10" s="21">
        <v>4</v>
      </c>
      <c r="AJ10" s="21"/>
      <c r="AK10" s="21"/>
      <c r="AL10" s="21">
        <v>2</v>
      </c>
      <c r="AM10" s="21">
        <v>3</v>
      </c>
      <c r="AN10" s="21">
        <v>1</v>
      </c>
      <c r="AO10" s="21">
        <v>-1</v>
      </c>
      <c r="AP10" s="21" t="s">
        <v>121</v>
      </c>
      <c r="AQ10" s="21">
        <v>198</v>
      </c>
      <c r="AR10" s="21"/>
      <c r="AS10" s="21"/>
      <c r="AT10" s="21">
        <v>3</v>
      </c>
      <c r="AU10" s="21">
        <v>5</v>
      </c>
      <c r="AV10" s="21">
        <v>8</v>
      </c>
      <c r="AW10" s="21">
        <v>3</v>
      </c>
      <c r="AX10" s="21" t="s">
        <v>21</v>
      </c>
      <c r="AY10" s="21">
        <v>2328.1</v>
      </c>
      <c r="AZ10" s="21"/>
      <c r="BA10" s="21"/>
      <c r="BB10" s="17">
        <v>300</v>
      </c>
      <c r="BC10" s="15">
        <v>450</v>
      </c>
      <c r="BD10" s="15">
        <v>168.3</v>
      </c>
      <c r="BE10" s="15">
        <v>-131.7</v>
      </c>
      <c r="BF10" s="15" t="s">
        <v>121</v>
      </c>
      <c r="BG10" s="15">
        <v>168.3</v>
      </c>
      <c r="BH10" s="15"/>
      <c r="BI10" s="15"/>
      <c r="BJ10" s="15">
        <v>444.51</v>
      </c>
      <c r="BK10" s="15">
        <v>666.8</v>
      </c>
      <c r="BL10" s="15">
        <v>787.02</v>
      </c>
      <c r="BM10" s="15">
        <v>120.22</v>
      </c>
      <c r="BN10" s="15" t="s">
        <v>21</v>
      </c>
      <c r="BO10" s="15">
        <v>1489.54</v>
      </c>
      <c r="BP10" s="15"/>
      <c r="BQ10" s="15"/>
      <c r="BR10" s="15">
        <v>657.5</v>
      </c>
      <c r="BS10" s="17">
        <v>822</v>
      </c>
      <c r="BT10" s="15">
        <v>204</v>
      </c>
      <c r="BU10" s="15">
        <v>-453.5</v>
      </c>
      <c r="BV10" s="15" t="s">
        <v>121</v>
      </c>
      <c r="BW10" s="15">
        <v>440</v>
      </c>
      <c r="BX10" s="17"/>
      <c r="BY10" s="17"/>
      <c r="BZ10" s="22">
        <v>3800</v>
      </c>
      <c r="CA10" s="22">
        <v>4750</v>
      </c>
      <c r="CB10" s="15">
        <v>2545.03</v>
      </c>
      <c r="CC10" s="15">
        <v>-1254.97</v>
      </c>
      <c r="CD10" s="52" t="s">
        <v>121</v>
      </c>
      <c r="CE10" s="52">
        <v>2545.03</v>
      </c>
      <c r="CF10" s="52"/>
      <c r="CG10" s="52"/>
    </row>
    <row r="11" spans="1:85">
      <c r="A11" s="14">
        <v>24</v>
      </c>
      <c r="B11" s="14">
        <v>585</v>
      </c>
      <c r="C11" s="14" t="s">
        <v>130</v>
      </c>
      <c r="D11" s="14" t="s">
        <v>123</v>
      </c>
      <c r="E11" s="14" t="s">
        <v>120</v>
      </c>
      <c r="F11" s="15">
        <v>27</v>
      </c>
      <c r="G11" s="15">
        <v>34</v>
      </c>
      <c r="H11" s="15">
        <v>22</v>
      </c>
      <c r="I11" s="15">
        <v>-5</v>
      </c>
      <c r="J11" s="15" t="s">
        <v>121</v>
      </c>
      <c r="K11" s="15">
        <v>21</v>
      </c>
      <c r="L11" s="15"/>
      <c r="M11" s="15"/>
      <c r="N11" s="15">
        <v>55</v>
      </c>
      <c r="O11" s="21">
        <v>63</v>
      </c>
      <c r="P11" s="21">
        <v>82</v>
      </c>
      <c r="Q11" s="21">
        <v>19</v>
      </c>
      <c r="R11" s="21" t="s">
        <v>21</v>
      </c>
      <c r="S11" s="21">
        <v>72</v>
      </c>
      <c r="T11" s="21"/>
      <c r="U11" s="21"/>
      <c r="V11" s="21">
        <v>55</v>
      </c>
      <c r="W11" s="21">
        <v>63</v>
      </c>
      <c r="X11" s="21">
        <v>100</v>
      </c>
      <c r="Y11" s="21">
        <v>37</v>
      </c>
      <c r="Z11" s="21" t="s">
        <v>21</v>
      </c>
      <c r="AA11" s="21">
        <v>86.5</v>
      </c>
      <c r="AB11" s="21"/>
      <c r="AC11" s="21"/>
      <c r="AD11" s="21">
        <v>2</v>
      </c>
      <c r="AE11" s="21">
        <v>3</v>
      </c>
      <c r="AF11" s="21">
        <v>2</v>
      </c>
      <c r="AG11" s="21">
        <v>0</v>
      </c>
      <c r="AH11" s="21" t="s">
        <v>20</v>
      </c>
      <c r="AI11" s="21">
        <v>3</v>
      </c>
      <c r="AJ11" s="21"/>
      <c r="AK11" s="21"/>
      <c r="AL11" s="21">
        <v>1</v>
      </c>
      <c r="AM11" s="21">
        <v>2</v>
      </c>
      <c r="AN11" s="21">
        <v>4</v>
      </c>
      <c r="AO11" s="21">
        <v>2</v>
      </c>
      <c r="AP11" s="21" t="s">
        <v>21</v>
      </c>
      <c r="AQ11" s="21">
        <v>574.21</v>
      </c>
      <c r="AR11" s="21"/>
      <c r="AS11" s="21"/>
      <c r="AT11" s="21">
        <v>11</v>
      </c>
      <c r="AU11" s="21">
        <v>17</v>
      </c>
      <c r="AV11" s="21">
        <v>24</v>
      </c>
      <c r="AW11" s="21">
        <v>7</v>
      </c>
      <c r="AX11" s="21" t="s">
        <v>21</v>
      </c>
      <c r="AY11" s="21">
        <v>6208</v>
      </c>
      <c r="AZ11" s="21"/>
      <c r="BA11" s="21"/>
      <c r="BB11" s="15">
        <v>1222.9</v>
      </c>
      <c r="BC11" s="15">
        <v>1589.77</v>
      </c>
      <c r="BD11" s="15">
        <v>1584.03</v>
      </c>
      <c r="BE11" s="15">
        <v>361.13</v>
      </c>
      <c r="BF11" s="15" t="s">
        <v>20</v>
      </c>
      <c r="BG11" s="15">
        <v>1584.03</v>
      </c>
      <c r="BH11" s="15"/>
      <c r="BI11" s="15"/>
      <c r="BJ11" s="15">
        <v>168</v>
      </c>
      <c r="BK11" s="15">
        <v>252</v>
      </c>
      <c r="BL11" s="15">
        <v>720.02</v>
      </c>
      <c r="BM11" s="15">
        <v>468.02</v>
      </c>
      <c r="BN11" s="15" t="s">
        <v>21</v>
      </c>
      <c r="BO11" s="15">
        <v>360.01</v>
      </c>
      <c r="BP11" s="15"/>
      <c r="BQ11" s="15"/>
      <c r="BR11" s="15">
        <v>682</v>
      </c>
      <c r="BS11" s="17">
        <v>853</v>
      </c>
      <c r="BT11" s="15">
        <v>1141.54</v>
      </c>
      <c r="BU11" s="15">
        <v>288.54</v>
      </c>
      <c r="BV11" s="15" t="s">
        <v>21</v>
      </c>
      <c r="BW11" s="15">
        <v>1141.54</v>
      </c>
      <c r="BX11" s="17"/>
      <c r="BY11" s="17"/>
      <c r="BZ11" s="22">
        <v>1823.01</v>
      </c>
      <c r="CA11" s="22">
        <v>2278.76</v>
      </c>
      <c r="CB11" s="15">
        <v>2251</v>
      </c>
      <c r="CC11" s="15">
        <v>427.99</v>
      </c>
      <c r="CD11" s="52" t="s">
        <v>20</v>
      </c>
      <c r="CE11" s="52">
        <v>1369</v>
      </c>
      <c r="CF11" s="52"/>
      <c r="CG11" s="52"/>
    </row>
    <row r="12" spans="1:85">
      <c r="A12" s="14">
        <v>29</v>
      </c>
      <c r="B12" s="14">
        <v>709</v>
      </c>
      <c r="C12" s="14" t="s">
        <v>131</v>
      </c>
      <c r="D12" s="14" t="s">
        <v>132</v>
      </c>
      <c r="E12" s="14" t="s">
        <v>120</v>
      </c>
      <c r="F12" s="15">
        <v>17</v>
      </c>
      <c r="G12" s="15">
        <v>23</v>
      </c>
      <c r="H12" s="15">
        <v>29</v>
      </c>
      <c r="I12" s="15">
        <v>6</v>
      </c>
      <c r="J12" s="15" t="s">
        <v>21</v>
      </c>
      <c r="K12" s="15">
        <v>32</v>
      </c>
      <c r="L12" s="15"/>
      <c r="M12" s="15"/>
      <c r="N12" s="15">
        <v>19</v>
      </c>
      <c r="O12" s="21">
        <v>22</v>
      </c>
      <c r="P12" s="21">
        <v>26</v>
      </c>
      <c r="Q12" s="21">
        <v>4</v>
      </c>
      <c r="R12" s="21" t="s">
        <v>21</v>
      </c>
      <c r="S12" s="21">
        <v>26</v>
      </c>
      <c r="T12" s="21"/>
      <c r="U12" s="21"/>
      <c r="V12" s="21">
        <v>53</v>
      </c>
      <c r="W12" s="21">
        <v>61</v>
      </c>
      <c r="X12" s="21">
        <v>63</v>
      </c>
      <c r="Y12" s="21">
        <v>2</v>
      </c>
      <c r="Z12" s="21" t="s">
        <v>21</v>
      </c>
      <c r="AA12" s="21">
        <v>51</v>
      </c>
      <c r="AB12" s="21"/>
      <c r="AC12" s="21"/>
      <c r="AD12" s="21">
        <v>2</v>
      </c>
      <c r="AE12" s="21">
        <v>3</v>
      </c>
      <c r="AF12" s="21">
        <v>6</v>
      </c>
      <c r="AG12" s="21">
        <v>3</v>
      </c>
      <c r="AH12" s="21" t="s">
        <v>21</v>
      </c>
      <c r="AI12" s="21">
        <v>6</v>
      </c>
      <c r="AJ12" s="21"/>
      <c r="AK12" s="21"/>
      <c r="AL12" s="21">
        <v>1</v>
      </c>
      <c r="AM12" s="21">
        <v>2</v>
      </c>
      <c r="AN12" s="21">
        <v>6</v>
      </c>
      <c r="AO12" s="21">
        <v>4</v>
      </c>
      <c r="AP12" s="21" t="s">
        <v>21</v>
      </c>
      <c r="AQ12" s="21">
        <v>1143.98</v>
      </c>
      <c r="AR12" s="21"/>
      <c r="AS12" s="21"/>
      <c r="AT12" s="21">
        <v>17</v>
      </c>
      <c r="AU12" s="21">
        <v>22</v>
      </c>
      <c r="AV12" s="21">
        <v>14</v>
      </c>
      <c r="AW12" s="21">
        <v>-3</v>
      </c>
      <c r="AX12" s="21" t="s">
        <v>121</v>
      </c>
      <c r="AY12" s="21">
        <v>3376.97</v>
      </c>
      <c r="AZ12" s="21"/>
      <c r="BA12" s="21"/>
      <c r="BB12" s="15">
        <v>168.3</v>
      </c>
      <c r="BC12" s="15">
        <v>252.45</v>
      </c>
      <c r="BD12" s="15">
        <v>762.31</v>
      </c>
      <c r="BE12" s="15">
        <v>509.86</v>
      </c>
      <c r="BF12" s="15" t="s">
        <v>21</v>
      </c>
      <c r="BG12" s="15">
        <v>762.31</v>
      </c>
      <c r="BH12" s="15"/>
      <c r="BI12" s="15"/>
      <c r="BJ12" s="15">
        <v>84.5</v>
      </c>
      <c r="BK12" s="15">
        <v>169</v>
      </c>
      <c r="BL12" s="15">
        <v>360.01</v>
      </c>
      <c r="BM12" s="15">
        <v>191.01</v>
      </c>
      <c r="BN12" s="15" t="s">
        <v>21</v>
      </c>
      <c r="BO12" s="15">
        <v>169</v>
      </c>
      <c r="BP12" s="15"/>
      <c r="BQ12" s="15"/>
      <c r="BR12" s="15">
        <v>1164</v>
      </c>
      <c r="BS12" s="15">
        <v>1280</v>
      </c>
      <c r="BT12" s="15">
        <v>1006</v>
      </c>
      <c r="BU12" s="15">
        <v>-158</v>
      </c>
      <c r="BV12" s="15" t="s">
        <v>121</v>
      </c>
      <c r="BW12" s="15">
        <v>899.5</v>
      </c>
      <c r="BX12" s="15"/>
      <c r="BY12" s="15"/>
      <c r="BZ12" s="22">
        <v>1455</v>
      </c>
      <c r="CA12" s="22">
        <v>1818.75</v>
      </c>
      <c r="CB12" s="15">
        <v>2334</v>
      </c>
      <c r="CC12" s="15">
        <v>515.25</v>
      </c>
      <c r="CD12" s="52" t="s">
        <v>21</v>
      </c>
      <c r="CE12" s="52">
        <v>2429</v>
      </c>
      <c r="CF12" s="52"/>
      <c r="CG12" s="52"/>
    </row>
    <row r="13" spans="1:85">
      <c r="A13" s="14">
        <v>37</v>
      </c>
      <c r="B13" s="14">
        <v>379</v>
      </c>
      <c r="C13" s="14" t="s">
        <v>133</v>
      </c>
      <c r="D13" s="14" t="s">
        <v>132</v>
      </c>
      <c r="E13" s="14" t="s">
        <v>120</v>
      </c>
      <c r="F13" s="15">
        <v>17</v>
      </c>
      <c r="G13" s="15">
        <v>23</v>
      </c>
      <c r="H13" s="15">
        <v>21</v>
      </c>
      <c r="I13" s="15">
        <v>4</v>
      </c>
      <c r="J13" s="15" t="s">
        <v>20</v>
      </c>
      <c r="K13" s="15">
        <v>21</v>
      </c>
      <c r="L13" s="15"/>
      <c r="M13" s="15"/>
      <c r="N13" s="15">
        <v>30</v>
      </c>
      <c r="O13" s="21">
        <v>35</v>
      </c>
      <c r="P13" s="21">
        <v>28</v>
      </c>
      <c r="Q13" s="21">
        <v>-2</v>
      </c>
      <c r="R13" s="21" t="s">
        <v>121</v>
      </c>
      <c r="S13" s="21">
        <v>30</v>
      </c>
      <c r="T13" s="21"/>
      <c r="U13" s="21"/>
      <c r="V13" s="21">
        <v>47</v>
      </c>
      <c r="W13" s="21">
        <v>53</v>
      </c>
      <c r="X13" s="21">
        <v>44</v>
      </c>
      <c r="Y13" s="21">
        <v>-3</v>
      </c>
      <c r="Z13" s="21" t="s">
        <v>121</v>
      </c>
      <c r="AA13" s="21">
        <v>32</v>
      </c>
      <c r="AB13" s="21"/>
      <c r="AC13" s="21"/>
      <c r="AD13" s="21">
        <v>2</v>
      </c>
      <c r="AE13" s="21">
        <v>3</v>
      </c>
      <c r="AF13" s="21">
        <v>7</v>
      </c>
      <c r="AG13" s="21">
        <v>4</v>
      </c>
      <c r="AH13" s="21" t="s">
        <v>21</v>
      </c>
      <c r="AI13" s="21">
        <v>6</v>
      </c>
      <c r="AJ13" s="21"/>
      <c r="AK13" s="21"/>
      <c r="AL13" s="21">
        <v>1</v>
      </c>
      <c r="AM13" s="21">
        <v>2</v>
      </c>
      <c r="AN13" s="21">
        <v>2</v>
      </c>
      <c r="AO13" s="21">
        <v>0</v>
      </c>
      <c r="AP13" s="21" t="s">
        <v>21</v>
      </c>
      <c r="AQ13" s="21">
        <v>396</v>
      </c>
      <c r="AR13" s="21"/>
      <c r="AS13" s="21"/>
      <c r="AT13" s="21">
        <v>5</v>
      </c>
      <c r="AU13" s="21">
        <v>8</v>
      </c>
      <c r="AV13" s="21">
        <v>11</v>
      </c>
      <c r="AW13" s="21">
        <v>3</v>
      </c>
      <c r="AX13" s="21" t="s">
        <v>21</v>
      </c>
      <c r="AY13" s="21">
        <v>2657.8</v>
      </c>
      <c r="AZ13" s="21"/>
      <c r="BA13" s="21"/>
      <c r="BB13" s="15">
        <v>858</v>
      </c>
      <c r="BC13" s="15">
        <v>1201.2</v>
      </c>
      <c r="BD13" s="15">
        <v>1386.01</v>
      </c>
      <c r="BE13" s="15">
        <v>184.81</v>
      </c>
      <c r="BF13" s="15" t="s">
        <v>21</v>
      </c>
      <c r="BG13" s="15">
        <v>1386.01</v>
      </c>
      <c r="BH13" s="15"/>
      <c r="BI13" s="15"/>
      <c r="BJ13" s="15">
        <v>84.5</v>
      </c>
      <c r="BK13" s="15">
        <v>169</v>
      </c>
      <c r="BL13" s="15">
        <v>790.02</v>
      </c>
      <c r="BM13" s="15">
        <v>621.02</v>
      </c>
      <c r="BN13" s="15" t="s">
        <v>21</v>
      </c>
      <c r="BO13" s="15">
        <v>790.02</v>
      </c>
      <c r="BP13" s="15"/>
      <c r="BQ13" s="15"/>
      <c r="BR13" s="15">
        <v>441.5</v>
      </c>
      <c r="BS13" s="15">
        <v>618</v>
      </c>
      <c r="BT13" s="15">
        <v>202.5</v>
      </c>
      <c r="BU13" s="15">
        <v>-239</v>
      </c>
      <c r="BV13" s="15" t="s">
        <v>121</v>
      </c>
      <c r="BW13" s="15">
        <v>237.5</v>
      </c>
      <c r="BX13" s="15"/>
      <c r="BY13" s="15"/>
      <c r="BZ13" s="22">
        <v>1755</v>
      </c>
      <c r="CA13" s="22">
        <v>2193.75</v>
      </c>
      <c r="CB13" s="15">
        <v>2058.03</v>
      </c>
      <c r="CC13" s="15">
        <v>303.03</v>
      </c>
      <c r="CD13" s="52" t="s">
        <v>20</v>
      </c>
      <c r="CE13" s="52">
        <v>1850.27</v>
      </c>
      <c r="CF13" s="52"/>
      <c r="CG13" s="52"/>
    </row>
    <row r="14" spans="1:85">
      <c r="A14" s="14">
        <v>42</v>
      </c>
      <c r="B14" s="14">
        <v>745</v>
      </c>
      <c r="C14" s="14" t="s">
        <v>134</v>
      </c>
      <c r="D14" s="14" t="s">
        <v>135</v>
      </c>
      <c r="E14" s="14" t="s">
        <v>120</v>
      </c>
      <c r="F14" s="15">
        <v>17</v>
      </c>
      <c r="G14" s="15">
        <v>22</v>
      </c>
      <c r="H14" s="15">
        <v>2</v>
      </c>
      <c r="I14" s="15">
        <v>-15</v>
      </c>
      <c r="J14" s="15" t="s">
        <v>121</v>
      </c>
      <c r="K14" s="15">
        <v>2</v>
      </c>
      <c r="L14" s="15"/>
      <c r="M14" s="15"/>
      <c r="N14" s="15">
        <v>45</v>
      </c>
      <c r="O14" s="21">
        <v>52</v>
      </c>
      <c r="P14" s="21">
        <v>35</v>
      </c>
      <c r="Q14" s="21">
        <v>-10</v>
      </c>
      <c r="R14" s="21" t="s">
        <v>121</v>
      </c>
      <c r="S14" s="21">
        <v>34</v>
      </c>
      <c r="T14" s="21"/>
      <c r="U14" s="21"/>
      <c r="V14" s="21">
        <v>67</v>
      </c>
      <c r="W14" s="21">
        <v>78</v>
      </c>
      <c r="X14" s="21">
        <v>45</v>
      </c>
      <c r="Y14" s="21">
        <v>-22</v>
      </c>
      <c r="Z14" s="21" t="s">
        <v>121</v>
      </c>
      <c r="AA14" s="21">
        <v>34</v>
      </c>
      <c r="AB14" s="21"/>
      <c r="AC14" s="21"/>
      <c r="AD14" s="21">
        <v>2</v>
      </c>
      <c r="AE14" s="21">
        <v>3</v>
      </c>
      <c r="AF14" s="21">
        <v>3</v>
      </c>
      <c r="AG14" s="21">
        <v>0</v>
      </c>
      <c r="AH14" s="21" t="s">
        <v>21</v>
      </c>
      <c r="AI14" s="21">
        <v>3</v>
      </c>
      <c r="AJ14" s="21"/>
      <c r="AK14" s="21"/>
      <c r="AL14" s="21">
        <v>1</v>
      </c>
      <c r="AM14" s="21">
        <v>2</v>
      </c>
      <c r="AN14" s="21">
        <v>2</v>
      </c>
      <c r="AO14" s="21">
        <v>0</v>
      </c>
      <c r="AP14" s="21" t="s">
        <v>21</v>
      </c>
      <c r="AQ14" s="21">
        <v>198.01</v>
      </c>
      <c r="AR14" s="21"/>
      <c r="AS14" s="21"/>
      <c r="AT14" s="21">
        <v>1</v>
      </c>
      <c r="AU14" s="21">
        <v>3</v>
      </c>
      <c r="AV14" s="21">
        <v>7</v>
      </c>
      <c r="AW14" s="21">
        <v>4</v>
      </c>
      <c r="AX14" s="21" t="s">
        <v>21</v>
      </c>
      <c r="AY14" s="21">
        <v>3763.62</v>
      </c>
      <c r="AZ14" s="21"/>
      <c r="BA14" s="21"/>
      <c r="BB14" s="17">
        <v>150</v>
      </c>
      <c r="BC14" s="15">
        <v>225</v>
      </c>
      <c r="BD14" s="15">
        <v>336.6</v>
      </c>
      <c r="BE14" s="15">
        <v>111.6</v>
      </c>
      <c r="BF14" s="15" t="s">
        <v>21</v>
      </c>
      <c r="BG14" s="15">
        <v>168.3</v>
      </c>
      <c r="BH14" s="15"/>
      <c r="BI14" s="15"/>
      <c r="BJ14" s="15">
        <v>84.5</v>
      </c>
      <c r="BK14" s="15">
        <v>169</v>
      </c>
      <c r="BL14" s="15">
        <v>0</v>
      </c>
      <c r="BM14" s="15">
        <v>-84.5</v>
      </c>
      <c r="BN14" s="15" t="s">
        <v>121</v>
      </c>
      <c r="BO14" s="15" t="s">
        <v>231</v>
      </c>
      <c r="BP14" s="15"/>
      <c r="BQ14" s="15"/>
      <c r="BR14" s="15">
        <v>651.5</v>
      </c>
      <c r="BS14" s="17">
        <v>814</v>
      </c>
      <c r="BT14" s="15">
        <v>272.5</v>
      </c>
      <c r="BU14" s="15">
        <v>-379</v>
      </c>
      <c r="BV14" s="15" t="s">
        <v>121</v>
      </c>
      <c r="BW14" s="15">
        <v>202.5</v>
      </c>
      <c r="BX14" s="17"/>
      <c r="BY14" s="17"/>
      <c r="BZ14" s="22">
        <v>652</v>
      </c>
      <c r="CA14" s="22">
        <v>912.8</v>
      </c>
      <c r="CB14" s="15">
        <v>882.01</v>
      </c>
      <c r="CC14" s="15">
        <v>230.01</v>
      </c>
      <c r="CD14" s="52" t="s">
        <v>20</v>
      </c>
      <c r="CE14" s="52">
        <v>588</v>
      </c>
      <c r="CF14" s="52"/>
      <c r="CG14" s="52"/>
    </row>
    <row r="15" spans="1:85">
      <c r="A15" s="14">
        <v>45</v>
      </c>
      <c r="B15" s="14">
        <v>347</v>
      </c>
      <c r="C15" s="14" t="s">
        <v>136</v>
      </c>
      <c r="D15" s="14" t="s">
        <v>137</v>
      </c>
      <c r="E15" s="14" t="s">
        <v>120</v>
      </c>
      <c r="F15" s="15">
        <v>17</v>
      </c>
      <c r="G15" s="15">
        <v>22</v>
      </c>
      <c r="H15" s="15">
        <v>3</v>
      </c>
      <c r="I15" s="15">
        <v>-14</v>
      </c>
      <c r="J15" s="15" t="s">
        <v>121</v>
      </c>
      <c r="K15" s="15">
        <v>3</v>
      </c>
      <c r="L15" s="15"/>
      <c r="M15" s="15"/>
      <c r="N15" s="15">
        <v>15</v>
      </c>
      <c r="O15" s="21">
        <v>17</v>
      </c>
      <c r="P15" s="21">
        <v>34</v>
      </c>
      <c r="Q15" s="21">
        <v>17</v>
      </c>
      <c r="R15" s="21" t="s">
        <v>21</v>
      </c>
      <c r="S15" s="21">
        <v>29</v>
      </c>
      <c r="T15" s="21"/>
      <c r="U15" s="21"/>
      <c r="V15" s="21">
        <v>55</v>
      </c>
      <c r="W15" s="21">
        <v>63</v>
      </c>
      <c r="X15" s="21">
        <v>27</v>
      </c>
      <c r="Y15" s="21">
        <v>-28</v>
      </c>
      <c r="Z15" s="21" t="s">
        <v>121</v>
      </c>
      <c r="AA15" s="21">
        <v>24</v>
      </c>
      <c r="AB15" s="21"/>
      <c r="AC15" s="21"/>
      <c r="AD15" s="21">
        <v>6</v>
      </c>
      <c r="AE15" s="21">
        <v>8</v>
      </c>
      <c r="AF15" s="21">
        <v>3</v>
      </c>
      <c r="AG15" s="21">
        <v>-3</v>
      </c>
      <c r="AH15" s="21" t="s">
        <v>121</v>
      </c>
      <c r="AI15" s="21">
        <v>3</v>
      </c>
      <c r="AJ15" s="21"/>
      <c r="AK15" s="21"/>
      <c r="AL15" s="21">
        <v>1</v>
      </c>
      <c r="AM15" s="21">
        <v>2</v>
      </c>
      <c r="AN15" s="21">
        <v>0</v>
      </c>
      <c r="AO15" s="21">
        <v>-1</v>
      </c>
      <c r="AP15" s="21" t="s">
        <v>121</v>
      </c>
      <c r="AQ15" s="21">
        <v>0</v>
      </c>
      <c r="AR15" s="21"/>
      <c r="AS15" s="21"/>
      <c r="AT15" s="21">
        <v>6</v>
      </c>
      <c r="AU15" s="21">
        <v>9</v>
      </c>
      <c r="AV15" s="21">
        <v>14</v>
      </c>
      <c r="AW15" s="21">
        <v>5</v>
      </c>
      <c r="AX15" s="21" t="s">
        <v>21</v>
      </c>
      <c r="AY15" s="21">
        <v>4015.8</v>
      </c>
      <c r="AZ15" s="21"/>
      <c r="BA15" s="21"/>
      <c r="BB15" s="17">
        <v>150</v>
      </c>
      <c r="BC15" s="15">
        <v>225</v>
      </c>
      <c r="BD15" s="15">
        <v>0</v>
      </c>
      <c r="BE15" s="15">
        <v>-150</v>
      </c>
      <c r="BF15" s="15" t="s">
        <v>121</v>
      </c>
      <c r="BG15" s="15" t="s">
        <v>231</v>
      </c>
      <c r="BH15" s="15"/>
      <c r="BI15" s="15"/>
      <c r="BJ15" s="15">
        <v>84.5</v>
      </c>
      <c r="BK15" s="15">
        <v>169</v>
      </c>
      <c r="BL15" s="15">
        <v>0</v>
      </c>
      <c r="BM15" s="15">
        <v>-84.5</v>
      </c>
      <c r="BN15" s="15" t="s">
        <v>121</v>
      </c>
      <c r="BO15" s="15" t="s">
        <v>231</v>
      </c>
      <c r="BP15" s="15"/>
      <c r="BQ15" s="15"/>
      <c r="BR15" s="15">
        <v>838.5</v>
      </c>
      <c r="BS15" s="17">
        <v>1048</v>
      </c>
      <c r="BT15" s="15">
        <v>140.02</v>
      </c>
      <c r="BU15" s="15">
        <v>-698.48</v>
      </c>
      <c r="BV15" s="15" t="s">
        <v>121</v>
      </c>
      <c r="BW15" s="15">
        <v>348.52</v>
      </c>
      <c r="BX15" s="17"/>
      <c r="BY15" s="17"/>
      <c r="BZ15" s="22">
        <v>744.9</v>
      </c>
      <c r="CA15" s="22">
        <v>1042.86</v>
      </c>
      <c r="CB15" s="15">
        <v>797</v>
      </c>
      <c r="CC15" s="15">
        <v>52.1</v>
      </c>
      <c r="CD15" s="52" t="s">
        <v>20</v>
      </c>
      <c r="CE15" s="52">
        <v>797</v>
      </c>
      <c r="CF15" s="52"/>
      <c r="CG15" s="52"/>
    </row>
    <row r="16" spans="1:85">
      <c r="A16" s="14">
        <v>50</v>
      </c>
      <c r="B16" s="14">
        <v>727</v>
      </c>
      <c r="C16" s="14" t="s">
        <v>138</v>
      </c>
      <c r="D16" s="14" t="s">
        <v>135</v>
      </c>
      <c r="E16" s="14" t="s">
        <v>120</v>
      </c>
      <c r="F16" s="15">
        <v>6</v>
      </c>
      <c r="G16" s="15">
        <v>11</v>
      </c>
      <c r="H16" s="15">
        <v>9</v>
      </c>
      <c r="I16" s="15">
        <v>3</v>
      </c>
      <c r="J16" s="15" t="s">
        <v>20</v>
      </c>
      <c r="K16" s="15">
        <v>3</v>
      </c>
      <c r="L16" s="15"/>
      <c r="M16" s="15"/>
      <c r="N16" s="15">
        <v>12</v>
      </c>
      <c r="O16" s="21">
        <v>13</v>
      </c>
      <c r="P16" s="21">
        <v>20</v>
      </c>
      <c r="Q16" s="21">
        <v>7</v>
      </c>
      <c r="R16" s="21" t="s">
        <v>21</v>
      </c>
      <c r="S16" s="21">
        <v>21</v>
      </c>
      <c r="T16" s="21"/>
      <c r="U16" s="21"/>
      <c r="V16" s="21">
        <v>32</v>
      </c>
      <c r="W16" s="21">
        <v>36</v>
      </c>
      <c r="X16" s="21">
        <v>22</v>
      </c>
      <c r="Y16" s="21">
        <v>-10</v>
      </c>
      <c r="Z16" s="21" t="s">
        <v>121</v>
      </c>
      <c r="AA16" s="21">
        <v>19</v>
      </c>
      <c r="AB16" s="21"/>
      <c r="AC16" s="21"/>
      <c r="AD16" s="21">
        <v>1</v>
      </c>
      <c r="AE16" s="21">
        <v>1</v>
      </c>
      <c r="AF16" s="21">
        <v>4</v>
      </c>
      <c r="AG16" s="21">
        <v>3</v>
      </c>
      <c r="AH16" s="21" t="s">
        <v>21</v>
      </c>
      <c r="AI16" s="21">
        <v>4</v>
      </c>
      <c r="AJ16" s="21"/>
      <c r="AK16" s="21"/>
      <c r="AL16" s="21">
        <v>3</v>
      </c>
      <c r="AM16" s="21">
        <v>4</v>
      </c>
      <c r="AN16" s="21">
        <v>3</v>
      </c>
      <c r="AO16" s="21">
        <v>0</v>
      </c>
      <c r="AP16" s="21" t="s">
        <v>20</v>
      </c>
      <c r="AQ16" s="21">
        <v>396.01</v>
      </c>
      <c r="AR16" s="21"/>
      <c r="AS16" s="21"/>
      <c r="AT16" s="21">
        <v>1</v>
      </c>
      <c r="AU16" s="21">
        <v>3</v>
      </c>
      <c r="AV16" s="21">
        <v>1</v>
      </c>
      <c r="AW16" s="21">
        <v>0</v>
      </c>
      <c r="AX16" s="21" t="s">
        <v>20</v>
      </c>
      <c r="AY16" s="21">
        <v>388</v>
      </c>
      <c r="AZ16" s="21"/>
      <c r="BA16" s="21"/>
      <c r="BB16" s="17">
        <v>150</v>
      </c>
      <c r="BC16" s="15">
        <v>225</v>
      </c>
      <c r="BD16" s="15">
        <v>0</v>
      </c>
      <c r="BE16" s="15">
        <v>-150</v>
      </c>
      <c r="BF16" s="15" t="s">
        <v>121</v>
      </c>
      <c r="BG16" s="15" t="s">
        <v>231</v>
      </c>
      <c r="BH16" s="15"/>
      <c r="BI16" s="15"/>
      <c r="BJ16" s="15">
        <v>1339.52</v>
      </c>
      <c r="BK16" s="15">
        <v>1540.4</v>
      </c>
      <c r="BL16" s="15">
        <v>1435.04</v>
      </c>
      <c r="BM16" s="15">
        <v>95.52</v>
      </c>
      <c r="BN16" s="15" t="s">
        <v>20</v>
      </c>
      <c r="BO16" s="15">
        <v>1075.03</v>
      </c>
      <c r="BP16" s="15"/>
      <c r="BQ16" s="15"/>
      <c r="BR16" s="15">
        <v>479.5</v>
      </c>
      <c r="BS16" s="15">
        <v>671</v>
      </c>
      <c r="BT16" s="15">
        <v>755</v>
      </c>
      <c r="BU16" s="15">
        <v>84</v>
      </c>
      <c r="BV16" s="15" t="s">
        <v>21</v>
      </c>
      <c r="BW16" s="15">
        <v>721.5</v>
      </c>
      <c r="BX16" s="15"/>
      <c r="BY16" s="15"/>
      <c r="BZ16" s="22">
        <v>1054</v>
      </c>
      <c r="CA16" s="22">
        <v>1317.5</v>
      </c>
      <c r="CB16" s="15">
        <v>95</v>
      </c>
      <c r="CC16" s="15">
        <v>-959</v>
      </c>
      <c r="CD16" s="52" t="s">
        <v>121</v>
      </c>
      <c r="CE16" s="52">
        <v>95</v>
      </c>
      <c r="CF16" s="52"/>
      <c r="CG16" s="52"/>
    </row>
    <row r="17" spans="1:85">
      <c r="A17" s="14">
        <v>61</v>
      </c>
      <c r="B17" s="14">
        <v>339</v>
      </c>
      <c r="C17" s="14" t="s">
        <v>139</v>
      </c>
      <c r="D17" s="14" t="s">
        <v>137</v>
      </c>
      <c r="E17" s="14" t="s">
        <v>120</v>
      </c>
      <c r="F17" s="15">
        <v>17</v>
      </c>
      <c r="G17" s="15">
        <v>22</v>
      </c>
      <c r="H17" s="15">
        <v>16</v>
      </c>
      <c r="I17" s="15">
        <v>-1</v>
      </c>
      <c r="J17" s="15" t="s">
        <v>121</v>
      </c>
      <c r="K17" s="15">
        <v>15</v>
      </c>
      <c r="L17" s="15"/>
      <c r="M17" s="15"/>
      <c r="N17" s="15">
        <v>12</v>
      </c>
      <c r="O17" s="21">
        <v>13</v>
      </c>
      <c r="P17" s="21">
        <v>14</v>
      </c>
      <c r="Q17" s="21">
        <v>1</v>
      </c>
      <c r="R17" s="21" t="s">
        <v>21</v>
      </c>
      <c r="S17" s="21">
        <v>15</v>
      </c>
      <c r="T17" s="21"/>
      <c r="U17" s="21"/>
      <c r="V17" s="21">
        <v>29</v>
      </c>
      <c r="W17" s="21">
        <v>32</v>
      </c>
      <c r="X17" s="21">
        <v>34</v>
      </c>
      <c r="Y17" s="21">
        <v>2</v>
      </c>
      <c r="Z17" s="21" t="s">
        <v>21</v>
      </c>
      <c r="AA17" s="21">
        <v>29</v>
      </c>
      <c r="AB17" s="21"/>
      <c r="AC17" s="21"/>
      <c r="AD17" s="21">
        <v>3</v>
      </c>
      <c r="AE17" s="21">
        <v>4</v>
      </c>
      <c r="AF17" s="21">
        <v>0</v>
      </c>
      <c r="AG17" s="21">
        <v>-3</v>
      </c>
      <c r="AH17" s="21" t="s">
        <v>121</v>
      </c>
      <c r="AI17" s="21" t="s">
        <v>231</v>
      </c>
      <c r="AJ17" s="21"/>
      <c r="AK17" s="21"/>
      <c r="AL17" s="21">
        <v>1</v>
      </c>
      <c r="AM17" s="21">
        <v>2</v>
      </c>
      <c r="AN17" s="21">
        <v>5</v>
      </c>
      <c r="AO17" s="21">
        <v>3</v>
      </c>
      <c r="AP17" s="21" t="s">
        <v>21</v>
      </c>
      <c r="AQ17" s="21">
        <v>594.02</v>
      </c>
      <c r="AR17" s="21"/>
      <c r="AS17" s="21"/>
      <c r="AT17" s="21">
        <v>7</v>
      </c>
      <c r="AU17" s="21">
        <v>11</v>
      </c>
      <c r="AV17" s="21">
        <v>4</v>
      </c>
      <c r="AW17" s="21">
        <v>-3</v>
      </c>
      <c r="AX17" s="21" t="s">
        <v>121</v>
      </c>
      <c r="AY17" s="21">
        <v>1940</v>
      </c>
      <c r="AZ17" s="21"/>
      <c r="BA17" s="21"/>
      <c r="BB17" s="17">
        <v>150</v>
      </c>
      <c r="BC17" s="15">
        <v>225</v>
      </c>
      <c r="BD17" s="15">
        <v>594</v>
      </c>
      <c r="BE17" s="15">
        <v>369</v>
      </c>
      <c r="BF17" s="15" t="s">
        <v>21</v>
      </c>
      <c r="BG17" s="15">
        <v>762.3</v>
      </c>
      <c r="BH17" s="15"/>
      <c r="BI17" s="15"/>
      <c r="BJ17" s="15">
        <v>446.01</v>
      </c>
      <c r="BK17" s="15">
        <v>669</v>
      </c>
      <c r="BL17" s="15">
        <v>535.01</v>
      </c>
      <c r="BM17" s="15">
        <v>89</v>
      </c>
      <c r="BN17" s="15" t="s">
        <v>20</v>
      </c>
      <c r="BO17" s="15">
        <v>535.01</v>
      </c>
      <c r="BP17" s="15"/>
      <c r="BQ17" s="15"/>
      <c r="BR17" s="15">
        <v>1311.99</v>
      </c>
      <c r="BS17" s="15">
        <v>1443</v>
      </c>
      <c r="BT17" s="15">
        <v>240.51</v>
      </c>
      <c r="BU17" s="15">
        <v>-1071.48</v>
      </c>
      <c r="BV17" s="15" t="s">
        <v>121</v>
      </c>
      <c r="BW17" s="15">
        <v>449.01</v>
      </c>
      <c r="BX17" s="15"/>
      <c r="BY17" s="15"/>
      <c r="BZ17" s="22">
        <v>2574</v>
      </c>
      <c r="CA17" s="22">
        <v>3217.5</v>
      </c>
      <c r="CB17" s="15">
        <v>2504.95</v>
      </c>
      <c r="CC17" s="15">
        <v>-69.0500000000002</v>
      </c>
      <c r="CD17" s="52" t="s">
        <v>121</v>
      </c>
      <c r="CE17" s="52">
        <v>2994.95</v>
      </c>
      <c r="CF17" s="52"/>
      <c r="CG17" s="52"/>
    </row>
    <row r="18" spans="1:85">
      <c r="A18" s="16">
        <v>71</v>
      </c>
      <c r="B18" s="16">
        <v>752</v>
      </c>
      <c r="C18" s="16" t="s">
        <v>140</v>
      </c>
      <c r="D18" s="16" t="s">
        <v>141</v>
      </c>
      <c r="E18" s="16" t="s">
        <v>120</v>
      </c>
      <c r="F18" s="17">
        <v>6</v>
      </c>
      <c r="G18" s="15">
        <v>9</v>
      </c>
      <c r="H18" s="15">
        <v>5</v>
      </c>
      <c r="I18" s="15">
        <v>-1</v>
      </c>
      <c r="J18" s="15" t="s">
        <v>121</v>
      </c>
      <c r="K18" s="15" t="s">
        <v>231</v>
      </c>
      <c r="L18" s="15"/>
      <c r="M18" s="15"/>
      <c r="N18" s="15">
        <v>9</v>
      </c>
      <c r="O18" s="21">
        <v>9</v>
      </c>
      <c r="P18" s="21">
        <v>8</v>
      </c>
      <c r="Q18" s="21">
        <v>-1</v>
      </c>
      <c r="R18" s="21" t="s">
        <v>121</v>
      </c>
      <c r="S18" s="21">
        <v>8</v>
      </c>
      <c r="T18" s="21"/>
      <c r="U18" s="21"/>
      <c r="V18" s="21">
        <v>16</v>
      </c>
      <c r="W18" s="21">
        <v>15</v>
      </c>
      <c r="X18" s="21">
        <v>15</v>
      </c>
      <c r="Y18" s="21">
        <v>0</v>
      </c>
      <c r="Z18" s="21" t="s">
        <v>21</v>
      </c>
      <c r="AA18" s="21">
        <v>14</v>
      </c>
      <c r="AB18" s="21"/>
      <c r="AC18" s="21"/>
      <c r="AD18" s="21">
        <v>1</v>
      </c>
      <c r="AE18" s="21">
        <v>1</v>
      </c>
      <c r="AF18" s="21">
        <v>2</v>
      </c>
      <c r="AG18" s="21">
        <v>1</v>
      </c>
      <c r="AH18" s="21" t="s">
        <v>21</v>
      </c>
      <c r="AI18" s="21">
        <v>3</v>
      </c>
      <c r="AJ18" s="21"/>
      <c r="AK18" s="21"/>
      <c r="AL18" s="21">
        <v>1</v>
      </c>
      <c r="AM18" s="21">
        <v>2</v>
      </c>
      <c r="AN18" s="21">
        <v>0</v>
      </c>
      <c r="AO18" s="21">
        <v>-1</v>
      </c>
      <c r="AP18" s="21" t="s">
        <v>121</v>
      </c>
      <c r="AQ18" s="21">
        <v>0</v>
      </c>
      <c r="AR18" s="21"/>
      <c r="AS18" s="21"/>
      <c r="AT18" s="21">
        <v>4</v>
      </c>
      <c r="AU18" s="21">
        <v>6</v>
      </c>
      <c r="AV18" s="21">
        <v>9</v>
      </c>
      <c r="AW18" s="21">
        <v>3</v>
      </c>
      <c r="AX18" s="21" t="s">
        <v>21</v>
      </c>
      <c r="AY18" s="21">
        <v>2706.2</v>
      </c>
      <c r="AZ18" s="21"/>
      <c r="BA18" s="21"/>
      <c r="BB18" s="15">
        <v>53.35</v>
      </c>
      <c r="BC18" s="15">
        <v>80.03</v>
      </c>
      <c r="BD18" s="15">
        <v>198</v>
      </c>
      <c r="BE18" s="15">
        <v>117.97</v>
      </c>
      <c r="BF18" s="15" t="s">
        <v>21</v>
      </c>
      <c r="BG18" s="15">
        <v>366.3</v>
      </c>
      <c r="BH18" s="15"/>
      <c r="BI18" s="15"/>
      <c r="BJ18" s="15">
        <v>84.5</v>
      </c>
      <c r="BK18" s="15">
        <v>169</v>
      </c>
      <c r="BL18" s="15">
        <v>866.62</v>
      </c>
      <c r="BM18" s="15">
        <v>697.62</v>
      </c>
      <c r="BN18" s="15" t="s">
        <v>21</v>
      </c>
      <c r="BO18" s="15">
        <v>1226.63</v>
      </c>
      <c r="BP18" s="15"/>
      <c r="BQ18" s="15"/>
      <c r="BR18" s="15">
        <v>167.5</v>
      </c>
      <c r="BS18" s="15">
        <v>235</v>
      </c>
      <c r="BT18" s="15">
        <v>167.5</v>
      </c>
      <c r="BU18" s="15">
        <v>0</v>
      </c>
      <c r="BV18" s="49" t="s">
        <v>20</v>
      </c>
      <c r="BW18" s="15">
        <v>134</v>
      </c>
      <c r="BX18" s="15"/>
      <c r="BY18" s="15"/>
      <c r="BZ18" s="22">
        <v>954</v>
      </c>
      <c r="CA18" s="22">
        <v>1335.6</v>
      </c>
      <c r="CB18" s="15">
        <v>143.2</v>
      </c>
      <c r="CC18" s="15">
        <v>-810.8</v>
      </c>
      <c r="CD18" s="52" t="s">
        <v>121</v>
      </c>
      <c r="CE18" s="52">
        <v>143.2</v>
      </c>
      <c r="CF18" s="52"/>
      <c r="CG18" s="52"/>
    </row>
    <row r="19" spans="1:85">
      <c r="A19" s="14">
        <v>72</v>
      </c>
      <c r="B19" s="14">
        <v>741</v>
      </c>
      <c r="C19" s="14" t="s">
        <v>142</v>
      </c>
      <c r="D19" s="14" t="s">
        <v>141</v>
      </c>
      <c r="E19" s="14" t="s">
        <v>120</v>
      </c>
      <c r="F19" s="15">
        <v>6</v>
      </c>
      <c r="G19" s="15">
        <v>9</v>
      </c>
      <c r="H19" s="15">
        <v>10</v>
      </c>
      <c r="I19" s="15">
        <v>1</v>
      </c>
      <c r="J19" s="15" t="s">
        <v>21</v>
      </c>
      <c r="K19" s="15">
        <v>10</v>
      </c>
      <c r="L19" s="15"/>
      <c r="M19" s="15"/>
      <c r="N19" s="15">
        <v>21</v>
      </c>
      <c r="O19" s="21">
        <v>23</v>
      </c>
      <c r="P19" s="21">
        <v>15</v>
      </c>
      <c r="Q19" s="21">
        <v>-6</v>
      </c>
      <c r="R19" s="21" t="s">
        <v>121</v>
      </c>
      <c r="S19" s="21">
        <v>14</v>
      </c>
      <c r="T19" s="21"/>
      <c r="U19" s="21"/>
      <c r="V19" s="21">
        <v>27</v>
      </c>
      <c r="W19" s="21">
        <v>29</v>
      </c>
      <c r="X19" s="21">
        <v>15</v>
      </c>
      <c r="Y19" s="21">
        <v>-12</v>
      </c>
      <c r="Z19" s="21" t="s">
        <v>121</v>
      </c>
      <c r="AA19" s="21">
        <v>12</v>
      </c>
      <c r="AB19" s="21"/>
      <c r="AC19" s="21"/>
      <c r="AD19" s="21">
        <v>1</v>
      </c>
      <c r="AE19" s="21">
        <v>1</v>
      </c>
      <c r="AF19" s="21">
        <v>4</v>
      </c>
      <c r="AG19" s="21">
        <v>3</v>
      </c>
      <c r="AH19" s="21" t="s">
        <v>21</v>
      </c>
      <c r="AI19" s="21">
        <v>3</v>
      </c>
      <c r="AJ19" s="21"/>
      <c r="AK19" s="21"/>
      <c r="AL19" s="21">
        <v>2</v>
      </c>
      <c r="AM19" s="21">
        <v>3</v>
      </c>
      <c r="AN19" s="21">
        <v>0</v>
      </c>
      <c r="AO19" s="21">
        <v>-2</v>
      </c>
      <c r="AP19" s="21" t="s">
        <v>121</v>
      </c>
      <c r="AQ19" s="21">
        <v>0</v>
      </c>
      <c r="AR19" s="21"/>
      <c r="AS19" s="21"/>
      <c r="AT19" s="21">
        <v>2</v>
      </c>
      <c r="AU19" s="21">
        <v>4</v>
      </c>
      <c r="AV19" s="21">
        <v>0</v>
      </c>
      <c r="AW19" s="21">
        <v>-2</v>
      </c>
      <c r="AX19" s="21" t="s">
        <v>121</v>
      </c>
      <c r="AY19" s="21">
        <v>0</v>
      </c>
      <c r="AZ19" s="21"/>
      <c r="BA19" s="21"/>
      <c r="BB19" s="15">
        <v>100</v>
      </c>
      <c r="BC19" s="15">
        <v>150</v>
      </c>
      <c r="BD19" s="15">
        <v>0</v>
      </c>
      <c r="BE19" s="15">
        <v>-100</v>
      </c>
      <c r="BF19" s="15" t="s">
        <v>121</v>
      </c>
      <c r="BG19" s="15" t="s">
        <v>231</v>
      </c>
      <c r="BH19" s="15"/>
      <c r="BI19" s="15"/>
      <c r="BJ19" s="15">
        <v>84.5</v>
      </c>
      <c r="BK19" s="15">
        <v>169</v>
      </c>
      <c r="BL19" s="15">
        <v>0</v>
      </c>
      <c r="BM19" s="15">
        <v>-84.5</v>
      </c>
      <c r="BN19" s="15" t="s">
        <v>121</v>
      </c>
      <c r="BO19" s="15" t="s">
        <v>231</v>
      </c>
      <c r="BP19" s="15"/>
      <c r="BQ19" s="15"/>
      <c r="BR19" s="15">
        <v>385</v>
      </c>
      <c r="BS19" s="15">
        <v>539</v>
      </c>
      <c r="BT19" s="15">
        <v>266.63</v>
      </c>
      <c r="BU19" s="15">
        <v>-118.37</v>
      </c>
      <c r="BV19" s="15" t="s">
        <v>121</v>
      </c>
      <c r="BW19" s="15">
        <v>138.53</v>
      </c>
      <c r="BX19" s="15"/>
      <c r="BY19" s="15"/>
      <c r="BZ19" s="22">
        <v>285</v>
      </c>
      <c r="CA19" s="22">
        <v>399</v>
      </c>
      <c r="CB19" s="15">
        <v>570</v>
      </c>
      <c r="CC19" s="15">
        <v>171</v>
      </c>
      <c r="CD19" s="52" t="s">
        <v>21</v>
      </c>
      <c r="CE19" s="52">
        <v>570</v>
      </c>
      <c r="CF19" s="52"/>
      <c r="CG19" s="52"/>
    </row>
    <row r="20" spans="1:85">
      <c r="A20" s="14">
        <v>75</v>
      </c>
      <c r="B20" s="14">
        <v>357</v>
      </c>
      <c r="C20" s="14" t="s">
        <v>143</v>
      </c>
      <c r="D20" s="14" t="s">
        <v>132</v>
      </c>
      <c r="E20" s="14" t="s">
        <v>120</v>
      </c>
      <c r="F20" s="15">
        <v>17</v>
      </c>
      <c r="G20" s="15">
        <v>23</v>
      </c>
      <c r="H20" s="15">
        <v>23</v>
      </c>
      <c r="I20" s="15">
        <v>0</v>
      </c>
      <c r="J20" s="15" t="s">
        <v>21</v>
      </c>
      <c r="K20" s="15">
        <v>23</v>
      </c>
      <c r="L20" s="15"/>
      <c r="M20" s="15"/>
      <c r="N20" s="15">
        <v>25</v>
      </c>
      <c r="O20" s="21">
        <v>29</v>
      </c>
      <c r="P20" s="21">
        <v>26</v>
      </c>
      <c r="Q20" s="21">
        <v>1</v>
      </c>
      <c r="R20" s="21" t="s">
        <v>20</v>
      </c>
      <c r="S20" s="21">
        <v>23</v>
      </c>
      <c r="T20" s="21"/>
      <c r="U20" s="21"/>
      <c r="V20" s="21">
        <v>55</v>
      </c>
      <c r="W20" s="21">
        <v>63</v>
      </c>
      <c r="X20" s="21">
        <v>32</v>
      </c>
      <c r="Y20" s="21">
        <v>-23</v>
      </c>
      <c r="Z20" s="21" t="s">
        <v>121</v>
      </c>
      <c r="AA20" s="21">
        <v>27</v>
      </c>
      <c r="AB20" s="21"/>
      <c r="AC20" s="21"/>
      <c r="AD20" s="21">
        <v>1</v>
      </c>
      <c r="AE20" s="21">
        <v>1</v>
      </c>
      <c r="AF20" s="21">
        <v>3</v>
      </c>
      <c r="AG20" s="21">
        <v>2</v>
      </c>
      <c r="AH20" s="21" t="s">
        <v>21</v>
      </c>
      <c r="AI20" s="21">
        <v>2</v>
      </c>
      <c r="AJ20" s="21"/>
      <c r="AK20" s="21"/>
      <c r="AL20" s="21">
        <v>1</v>
      </c>
      <c r="AM20" s="21">
        <v>2</v>
      </c>
      <c r="AN20" s="21">
        <v>0</v>
      </c>
      <c r="AO20" s="21">
        <v>-1</v>
      </c>
      <c r="AP20" s="21" t="s">
        <v>121</v>
      </c>
      <c r="AQ20" s="21">
        <v>0</v>
      </c>
      <c r="AR20" s="21"/>
      <c r="AS20" s="21"/>
      <c r="AT20" s="21">
        <v>17</v>
      </c>
      <c r="AU20" s="21">
        <v>22</v>
      </c>
      <c r="AV20" s="21">
        <v>3</v>
      </c>
      <c r="AW20" s="21">
        <v>-14</v>
      </c>
      <c r="AX20" s="21" t="s">
        <v>121</v>
      </c>
      <c r="AY20" s="21">
        <v>1242</v>
      </c>
      <c r="AZ20" s="21"/>
      <c r="BA20" s="21"/>
      <c r="BB20" s="15">
        <v>432.3</v>
      </c>
      <c r="BC20" s="15">
        <v>648.45</v>
      </c>
      <c r="BD20" s="15">
        <v>396</v>
      </c>
      <c r="BE20" s="15">
        <v>-36.3</v>
      </c>
      <c r="BF20" s="15" t="s">
        <v>121</v>
      </c>
      <c r="BG20" s="15">
        <v>198</v>
      </c>
      <c r="BH20" s="15"/>
      <c r="BI20" s="15"/>
      <c r="BJ20" s="15">
        <v>84.5</v>
      </c>
      <c r="BK20" s="15">
        <v>169</v>
      </c>
      <c r="BL20" s="15">
        <v>529.01</v>
      </c>
      <c r="BM20" s="15">
        <v>360.01</v>
      </c>
      <c r="BN20" s="15" t="s">
        <v>21</v>
      </c>
      <c r="BO20" s="15">
        <v>1239.03</v>
      </c>
      <c r="BP20" s="15"/>
      <c r="BQ20" s="15"/>
      <c r="BR20" s="15">
        <v>703.7</v>
      </c>
      <c r="BS20" s="17">
        <v>880</v>
      </c>
      <c r="BT20" s="15">
        <v>476.51</v>
      </c>
      <c r="BU20" s="15">
        <v>-227.19</v>
      </c>
      <c r="BV20" s="15" t="s">
        <v>121</v>
      </c>
      <c r="BW20" s="15">
        <v>268.01</v>
      </c>
      <c r="BX20" s="17"/>
      <c r="BY20" s="17"/>
      <c r="BZ20" s="22">
        <v>1235</v>
      </c>
      <c r="CA20" s="22">
        <v>1543.75</v>
      </c>
      <c r="CB20" s="15">
        <v>1461.03</v>
      </c>
      <c r="CC20" s="15">
        <v>226.03</v>
      </c>
      <c r="CD20" s="52" t="s">
        <v>20</v>
      </c>
      <c r="CE20" s="52">
        <v>1461.03</v>
      </c>
      <c r="CF20" s="52"/>
      <c r="CG20" s="52"/>
    </row>
    <row r="21" spans="1:85">
      <c r="A21" s="14">
        <v>76</v>
      </c>
      <c r="B21" s="14">
        <v>570</v>
      </c>
      <c r="C21" s="14" t="s">
        <v>144</v>
      </c>
      <c r="D21" s="14" t="s">
        <v>135</v>
      </c>
      <c r="E21" s="14" t="s">
        <v>120</v>
      </c>
      <c r="F21" s="15">
        <v>6</v>
      </c>
      <c r="G21" s="15">
        <v>11</v>
      </c>
      <c r="H21" s="15">
        <v>30</v>
      </c>
      <c r="I21" s="15">
        <v>19</v>
      </c>
      <c r="J21" s="15" t="s">
        <v>21</v>
      </c>
      <c r="K21" s="15">
        <v>30</v>
      </c>
      <c r="L21" s="15"/>
      <c r="M21" s="15"/>
      <c r="N21" s="15">
        <v>15</v>
      </c>
      <c r="O21" s="21">
        <v>17</v>
      </c>
      <c r="P21" s="21">
        <v>10</v>
      </c>
      <c r="Q21" s="21">
        <v>-5</v>
      </c>
      <c r="R21" s="21" t="s">
        <v>121</v>
      </c>
      <c r="S21" s="21">
        <v>8</v>
      </c>
      <c r="T21" s="21"/>
      <c r="U21" s="21"/>
      <c r="V21" s="21">
        <v>45</v>
      </c>
      <c r="W21" s="21">
        <v>51</v>
      </c>
      <c r="X21" s="21">
        <v>41</v>
      </c>
      <c r="Y21" s="21">
        <v>-4</v>
      </c>
      <c r="Z21" s="21" t="s">
        <v>121</v>
      </c>
      <c r="AA21" s="21">
        <v>38</v>
      </c>
      <c r="AB21" s="21"/>
      <c r="AC21" s="21"/>
      <c r="AD21" s="21">
        <v>2</v>
      </c>
      <c r="AE21" s="21">
        <v>3</v>
      </c>
      <c r="AF21" s="21">
        <v>11</v>
      </c>
      <c r="AG21" s="21">
        <v>8</v>
      </c>
      <c r="AH21" s="21" t="s">
        <v>21</v>
      </c>
      <c r="AI21" s="21">
        <v>9</v>
      </c>
      <c r="AJ21" s="21"/>
      <c r="AK21" s="21"/>
      <c r="AL21" s="21">
        <v>1</v>
      </c>
      <c r="AM21" s="21">
        <v>2</v>
      </c>
      <c r="AN21" s="21">
        <v>2</v>
      </c>
      <c r="AO21" s="21">
        <v>0</v>
      </c>
      <c r="AP21" s="21" t="s">
        <v>21</v>
      </c>
      <c r="AQ21" s="21">
        <v>396</v>
      </c>
      <c r="AR21" s="21"/>
      <c r="AS21" s="21"/>
      <c r="AT21" s="21">
        <v>4</v>
      </c>
      <c r="AU21" s="21">
        <v>6</v>
      </c>
      <c r="AV21" s="21">
        <v>2</v>
      </c>
      <c r="AW21" s="21">
        <v>-2</v>
      </c>
      <c r="AX21" s="21" t="s">
        <v>121</v>
      </c>
      <c r="AY21" s="21">
        <v>0</v>
      </c>
      <c r="AZ21" s="21"/>
      <c r="BA21" s="21"/>
      <c r="BB21" s="17">
        <v>150</v>
      </c>
      <c r="BC21" s="15">
        <v>225</v>
      </c>
      <c r="BD21" s="15">
        <v>336.6</v>
      </c>
      <c r="BE21" s="15">
        <v>111.6</v>
      </c>
      <c r="BF21" s="15" t="s">
        <v>21</v>
      </c>
      <c r="BG21" s="15">
        <v>336.6</v>
      </c>
      <c r="BH21" s="15"/>
      <c r="BI21" s="15"/>
      <c r="BJ21" s="15">
        <v>84.5</v>
      </c>
      <c r="BK21" s="15">
        <v>169</v>
      </c>
      <c r="BL21" s="15">
        <v>360.01</v>
      </c>
      <c r="BM21" s="15">
        <v>191.01</v>
      </c>
      <c r="BN21" s="15" t="s">
        <v>21</v>
      </c>
      <c r="BO21" s="15" t="s">
        <v>231</v>
      </c>
      <c r="BP21" s="15"/>
      <c r="BQ21" s="15"/>
      <c r="BR21" s="15">
        <v>240.5</v>
      </c>
      <c r="BS21" s="15">
        <v>337</v>
      </c>
      <c r="BT21" s="15">
        <v>347.03</v>
      </c>
      <c r="BU21" s="15">
        <v>10.03</v>
      </c>
      <c r="BV21" s="15" t="s">
        <v>21</v>
      </c>
      <c r="BW21" s="15">
        <v>313.53</v>
      </c>
      <c r="BX21" s="15"/>
      <c r="BY21" s="15"/>
      <c r="BZ21" s="22">
        <v>380</v>
      </c>
      <c r="CA21" s="22">
        <v>532</v>
      </c>
      <c r="CB21" s="15">
        <v>1366</v>
      </c>
      <c r="CC21" s="15">
        <v>834</v>
      </c>
      <c r="CD21" s="52" t="s">
        <v>21</v>
      </c>
      <c r="CE21" s="52">
        <v>1072</v>
      </c>
      <c r="CF21" s="52"/>
      <c r="CG21" s="52"/>
    </row>
    <row r="22" spans="1:85">
      <c r="A22" s="14">
        <v>84</v>
      </c>
      <c r="B22" s="14">
        <v>311</v>
      </c>
      <c r="C22" s="14" t="s">
        <v>145</v>
      </c>
      <c r="D22" s="14" t="s">
        <v>135</v>
      </c>
      <c r="E22" s="14" t="s">
        <v>120</v>
      </c>
      <c r="F22" s="15">
        <v>24</v>
      </c>
      <c r="G22" s="15">
        <v>29</v>
      </c>
      <c r="H22" s="15">
        <v>13</v>
      </c>
      <c r="I22" s="15">
        <v>-11</v>
      </c>
      <c r="J22" s="15" t="s">
        <v>121</v>
      </c>
      <c r="K22" s="15">
        <v>7</v>
      </c>
      <c r="L22" s="15"/>
      <c r="M22" s="15"/>
      <c r="N22" s="15">
        <v>15</v>
      </c>
      <c r="O22" s="21">
        <v>17</v>
      </c>
      <c r="P22" s="21">
        <v>4</v>
      </c>
      <c r="Q22" s="21">
        <v>-11</v>
      </c>
      <c r="R22" s="21" t="s">
        <v>121</v>
      </c>
      <c r="S22" s="21">
        <v>3</v>
      </c>
      <c r="T22" s="21"/>
      <c r="U22" s="21"/>
      <c r="V22" s="21">
        <v>6</v>
      </c>
      <c r="W22" s="21">
        <v>3</v>
      </c>
      <c r="X22" s="21">
        <v>11</v>
      </c>
      <c r="Y22" s="21">
        <v>8</v>
      </c>
      <c r="Z22" s="21" t="s">
        <v>21</v>
      </c>
      <c r="AA22" s="21">
        <v>11</v>
      </c>
      <c r="AB22" s="21"/>
      <c r="AC22" s="21"/>
      <c r="AD22" s="21">
        <v>2</v>
      </c>
      <c r="AE22" s="21">
        <v>3</v>
      </c>
      <c r="AF22" s="21">
        <v>0</v>
      </c>
      <c r="AG22" s="21">
        <v>-2</v>
      </c>
      <c r="AH22" s="21" t="s">
        <v>121</v>
      </c>
      <c r="AI22" s="21" t="s">
        <v>231</v>
      </c>
      <c r="AJ22" s="21"/>
      <c r="AK22" s="21"/>
      <c r="AL22" s="21">
        <v>1</v>
      </c>
      <c r="AM22" s="21">
        <v>2</v>
      </c>
      <c r="AN22" s="21">
        <v>2</v>
      </c>
      <c r="AO22" s="21">
        <v>0</v>
      </c>
      <c r="AP22" s="21" t="s">
        <v>21</v>
      </c>
      <c r="AQ22" s="21">
        <v>178.2</v>
      </c>
      <c r="AR22" s="21"/>
      <c r="AS22" s="21"/>
      <c r="AT22" s="21">
        <v>3</v>
      </c>
      <c r="AU22" s="21">
        <v>5</v>
      </c>
      <c r="AV22" s="21">
        <v>2</v>
      </c>
      <c r="AW22" s="21">
        <v>-1</v>
      </c>
      <c r="AX22" s="21" t="s">
        <v>121</v>
      </c>
      <c r="AY22" s="21">
        <v>776</v>
      </c>
      <c r="AZ22" s="21"/>
      <c r="BA22" s="21"/>
      <c r="BB22" s="17">
        <v>150</v>
      </c>
      <c r="BC22" s="15">
        <v>225</v>
      </c>
      <c r="BD22" s="15">
        <v>396</v>
      </c>
      <c r="BE22" s="15">
        <v>171</v>
      </c>
      <c r="BF22" s="15" t="s">
        <v>21</v>
      </c>
      <c r="BG22" s="15">
        <v>396</v>
      </c>
      <c r="BH22" s="15"/>
      <c r="BI22" s="15"/>
      <c r="BJ22" s="15">
        <v>84.5</v>
      </c>
      <c r="BK22" s="15">
        <v>169</v>
      </c>
      <c r="BL22" s="15">
        <v>0</v>
      </c>
      <c r="BM22" s="15">
        <v>-84.5</v>
      </c>
      <c r="BN22" s="15" t="s">
        <v>121</v>
      </c>
      <c r="BO22" s="15" t="s">
        <v>231</v>
      </c>
      <c r="BP22" s="15"/>
      <c r="BQ22" s="15"/>
      <c r="BR22" s="15">
        <v>620.92</v>
      </c>
      <c r="BS22" s="17">
        <v>776</v>
      </c>
      <c r="BT22" s="15">
        <v>1219</v>
      </c>
      <c r="BU22" s="15">
        <v>443</v>
      </c>
      <c r="BV22" s="15" t="s">
        <v>21</v>
      </c>
      <c r="BW22" s="15">
        <v>1152</v>
      </c>
      <c r="BX22" s="17"/>
      <c r="BY22" s="17"/>
      <c r="BZ22" s="22">
        <v>3551</v>
      </c>
      <c r="CA22" s="22">
        <v>4438.75</v>
      </c>
      <c r="CB22" s="15">
        <v>3225.03</v>
      </c>
      <c r="CC22" s="15">
        <v>-325.97</v>
      </c>
      <c r="CD22" s="52" t="s">
        <v>121</v>
      </c>
      <c r="CE22" s="52">
        <v>2931.03</v>
      </c>
      <c r="CF22" s="52"/>
      <c r="CG22" s="52"/>
    </row>
    <row r="23" spans="1:85">
      <c r="A23" s="14">
        <v>85</v>
      </c>
      <c r="B23" s="24">
        <v>102565</v>
      </c>
      <c r="C23" s="14" t="s">
        <v>146</v>
      </c>
      <c r="D23" s="14" t="s">
        <v>137</v>
      </c>
      <c r="E23" s="14" t="s">
        <v>120</v>
      </c>
      <c r="F23" s="15">
        <v>6</v>
      </c>
      <c r="G23" s="15">
        <v>11</v>
      </c>
      <c r="H23" s="15">
        <v>6</v>
      </c>
      <c r="I23" s="15">
        <v>0</v>
      </c>
      <c r="J23" s="15" t="s">
        <v>20</v>
      </c>
      <c r="K23" s="15">
        <v>1</v>
      </c>
      <c r="L23" s="15"/>
      <c r="M23" s="15"/>
      <c r="N23" s="15">
        <v>15</v>
      </c>
      <c r="O23" s="21">
        <v>17</v>
      </c>
      <c r="P23" s="21">
        <v>40</v>
      </c>
      <c r="Q23" s="21">
        <v>23</v>
      </c>
      <c r="R23" s="21" t="s">
        <v>21</v>
      </c>
      <c r="S23" s="21">
        <v>38</v>
      </c>
      <c r="T23" s="21"/>
      <c r="U23" s="21"/>
      <c r="V23" s="21">
        <v>29</v>
      </c>
      <c r="W23" s="21">
        <v>32</v>
      </c>
      <c r="X23" s="21">
        <v>23</v>
      </c>
      <c r="Y23" s="21">
        <v>-6</v>
      </c>
      <c r="Z23" s="21" t="s">
        <v>121</v>
      </c>
      <c r="AA23" s="21">
        <v>24</v>
      </c>
      <c r="AB23" s="21"/>
      <c r="AC23" s="21"/>
      <c r="AD23" s="21">
        <v>2</v>
      </c>
      <c r="AE23" s="21">
        <v>3</v>
      </c>
      <c r="AF23" s="21">
        <v>2</v>
      </c>
      <c r="AG23" s="21">
        <v>0</v>
      </c>
      <c r="AH23" s="21" t="s">
        <v>20</v>
      </c>
      <c r="AI23" s="21">
        <v>2</v>
      </c>
      <c r="AJ23" s="21"/>
      <c r="AK23" s="21"/>
      <c r="AL23" s="21">
        <v>1</v>
      </c>
      <c r="AM23" s="21">
        <v>2</v>
      </c>
      <c r="AN23" s="21">
        <v>0</v>
      </c>
      <c r="AO23" s="21">
        <v>-1</v>
      </c>
      <c r="AP23" s="21" t="s">
        <v>121</v>
      </c>
      <c r="AQ23" s="21">
        <v>0</v>
      </c>
      <c r="AR23" s="21"/>
      <c r="AS23" s="21"/>
      <c r="AT23" s="21">
        <v>3</v>
      </c>
      <c r="AU23" s="21">
        <v>5</v>
      </c>
      <c r="AV23" s="21">
        <v>5</v>
      </c>
      <c r="AW23" s="21">
        <v>0</v>
      </c>
      <c r="AX23" s="21" t="s">
        <v>21</v>
      </c>
      <c r="AY23" s="21">
        <v>1552</v>
      </c>
      <c r="AZ23" s="21"/>
      <c r="BA23" s="21"/>
      <c r="BB23" s="15">
        <v>632.3</v>
      </c>
      <c r="BC23" s="15">
        <v>885.22</v>
      </c>
      <c r="BD23" s="15">
        <v>564.3</v>
      </c>
      <c r="BE23" s="15">
        <v>-68</v>
      </c>
      <c r="BF23" s="15" t="s">
        <v>121</v>
      </c>
      <c r="BG23" s="15">
        <v>366.3</v>
      </c>
      <c r="BH23" s="15"/>
      <c r="BI23" s="15"/>
      <c r="BJ23" s="15">
        <v>84.5</v>
      </c>
      <c r="BK23" s="15">
        <v>169</v>
      </c>
      <c r="BL23" s="15">
        <v>0</v>
      </c>
      <c r="BM23" s="15">
        <v>-84.5</v>
      </c>
      <c r="BN23" s="15" t="s">
        <v>121</v>
      </c>
      <c r="BO23" s="15" t="s">
        <v>231</v>
      </c>
      <c r="BP23" s="15"/>
      <c r="BQ23" s="15"/>
      <c r="BR23" s="15">
        <v>689</v>
      </c>
      <c r="BS23" s="17">
        <v>861</v>
      </c>
      <c r="BT23" s="15">
        <v>414.01</v>
      </c>
      <c r="BU23" s="15">
        <v>-274.99</v>
      </c>
      <c r="BV23" s="15" t="s">
        <v>121</v>
      </c>
      <c r="BW23" s="15">
        <v>345.51</v>
      </c>
      <c r="BX23" s="17"/>
      <c r="BY23" s="17"/>
      <c r="BZ23" s="22">
        <v>380</v>
      </c>
      <c r="CA23" s="22">
        <v>532</v>
      </c>
      <c r="CB23" s="15">
        <v>0</v>
      </c>
      <c r="CC23" s="15">
        <v>-380</v>
      </c>
      <c r="CD23" s="52" t="s">
        <v>121</v>
      </c>
      <c r="CE23" s="52" t="s">
        <v>231</v>
      </c>
      <c r="CF23" s="52"/>
      <c r="CG23" s="52"/>
    </row>
    <row r="24" spans="1:85">
      <c r="A24" s="14">
        <v>89</v>
      </c>
      <c r="B24" s="24">
        <v>103198</v>
      </c>
      <c r="C24" s="14" t="s">
        <v>147</v>
      </c>
      <c r="D24" s="14" t="s">
        <v>137</v>
      </c>
      <c r="E24" s="14" t="s">
        <v>120</v>
      </c>
      <c r="F24" s="15">
        <v>6</v>
      </c>
      <c r="G24" s="15">
        <v>11</v>
      </c>
      <c r="H24" s="15">
        <v>10</v>
      </c>
      <c r="I24" s="15">
        <v>4</v>
      </c>
      <c r="J24" s="15" t="s">
        <v>20</v>
      </c>
      <c r="K24" s="15">
        <v>8</v>
      </c>
      <c r="L24" s="15"/>
      <c r="M24" s="15"/>
      <c r="N24" s="15">
        <v>15</v>
      </c>
      <c r="O24" s="21">
        <v>17</v>
      </c>
      <c r="P24" s="21">
        <v>42</v>
      </c>
      <c r="Q24" s="21">
        <v>25</v>
      </c>
      <c r="R24" s="21" t="s">
        <v>21</v>
      </c>
      <c r="S24" s="21">
        <v>37</v>
      </c>
      <c r="T24" s="21"/>
      <c r="U24" s="21"/>
      <c r="V24" s="21">
        <v>29</v>
      </c>
      <c r="W24" s="21">
        <v>32</v>
      </c>
      <c r="X24" s="21">
        <v>24</v>
      </c>
      <c r="Y24" s="21">
        <v>-5</v>
      </c>
      <c r="Z24" s="21" t="s">
        <v>121</v>
      </c>
      <c r="AA24" s="21">
        <v>26</v>
      </c>
      <c r="AB24" s="21"/>
      <c r="AC24" s="21"/>
      <c r="AD24" s="21">
        <v>2</v>
      </c>
      <c r="AE24" s="21">
        <v>3</v>
      </c>
      <c r="AF24" s="21">
        <v>0</v>
      </c>
      <c r="AG24" s="21">
        <v>-2</v>
      </c>
      <c r="AH24" s="21" t="s">
        <v>121</v>
      </c>
      <c r="AI24" s="21">
        <v>3</v>
      </c>
      <c r="AJ24" s="21"/>
      <c r="AK24" s="21"/>
      <c r="AL24" s="21">
        <v>2</v>
      </c>
      <c r="AM24" s="21">
        <v>3</v>
      </c>
      <c r="AN24" s="21">
        <v>4</v>
      </c>
      <c r="AO24" s="21">
        <v>1</v>
      </c>
      <c r="AP24" s="21" t="s">
        <v>21</v>
      </c>
      <c r="AQ24" s="21">
        <v>198</v>
      </c>
      <c r="AR24" s="21"/>
      <c r="AS24" s="21"/>
      <c r="AT24" s="21">
        <v>5</v>
      </c>
      <c r="AU24" s="21">
        <v>8</v>
      </c>
      <c r="AV24" s="21">
        <v>9</v>
      </c>
      <c r="AW24" s="21">
        <v>1</v>
      </c>
      <c r="AX24" s="21" t="s">
        <v>21</v>
      </c>
      <c r="AY24" s="21">
        <v>1552</v>
      </c>
      <c r="AZ24" s="21"/>
      <c r="BA24" s="21"/>
      <c r="BB24" s="17">
        <v>150</v>
      </c>
      <c r="BC24" s="15">
        <v>225</v>
      </c>
      <c r="BD24" s="15">
        <v>0</v>
      </c>
      <c r="BE24" s="15">
        <v>-150</v>
      </c>
      <c r="BF24" s="15" t="s">
        <v>121</v>
      </c>
      <c r="BG24" s="15" t="s">
        <v>231</v>
      </c>
      <c r="BH24" s="15"/>
      <c r="BI24" s="15"/>
      <c r="BJ24" s="15">
        <v>1164.51</v>
      </c>
      <c r="BK24" s="15">
        <v>1339.2</v>
      </c>
      <c r="BL24" s="15">
        <v>702.52</v>
      </c>
      <c r="BM24" s="15">
        <v>-461.99</v>
      </c>
      <c r="BN24" s="15" t="s">
        <v>121</v>
      </c>
      <c r="BO24" s="15">
        <v>939.26</v>
      </c>
      <c r="BP24" s="15"/>
      <c r="BQ24" s="15"/>
      <c r="BR24" s="15">
        <v>689</v>
      </c>
      <c r="BS24" s="17">
        <v>861</v>
      </c>
      <c r="BT24" s="15">
        <v>450.5</v>
      </c>
      <c r="BU24" s="15">
        <v>-238.5</v>
      </c>
      <c r="BV24" s="15" t="s">
        <v>121</v>
      </c>
      <c r="BW24" s="15">
        <v>309</v>
      </c>
      <c r="BX24" s="17"/>
      <c r="BY24" s="17"/>
      <c r="BZ24" s="22">
        <v>380</v>
      </c>
      <c r="CA24" s="22">
        <v>532</v>
      </c>
      <c r="CB24" s="15">
        <v>294</v>
      </c>
      <c r="CC24" s="15">
        <v>-86</v>
      </c>
      <c r="CD24" s="52" t="s">
        <v>121</v>
      </c>
      <c r="CE24" s="52" t="s">
        <v>231</v>
      </c>
      <c r="CF24" s="52"/>
      <c r="CG24" s="52"/>
    </row>
    <row r="25" spans="1:85">
      <c r="A25" s="14">
        <v>90</v>
      </c>
      <c r="B25" s="24">
        <v>103199</v>
      </c>
      <c r="C25" s="14" t="s">
        <v>148</v>
      </c>
      <c r="D25" s="14" t="s">
        <v>137</v>
      </c>
      <c r="E25" s="14" t="s">
        <v>120</v>
      </c>
      <c r="F25" s="15">
        <v>6</v>
      </c>
      <c r="G25" s="15">
        <v>11</v>
      </c>
      <c r="H25" s="15">
        <v>4</v>
      </c>
      <c r="I25" s="15">
        <v>-2</v>
      </c>
      <c r="J25" s="15" t="s">
        <v>121</v>
      </c>
      <c r="K25" s="15">
        <v>2</v>
      </c>
      <c r="L25" s="15"/>
      <c r="M25" s="15"/>
      <c r="N25" s="15">
        <v>15</v>
      </c>
      <c r="O25" s="21">
        <v>17</v>
      </c>
      <c r="P25" s="21">
        <v>43</v>
      </c>
      <c r="Q25" s="21">
        <v>26</v>
      </c>
      <c r="R25" s="21" t="s">
        <v>21</v>
      </c>
      <c r="S25" s="21">
        <v>32</v>
      </c>
      <c r="T25" s="21"/>
      <c r="U25" s="21"/>
      <c r="V25" s="21">
        <v>29</v>
      </c>
      <c r="W25" s="21">
        <v>32</v>
      </c>
      <c r="X25" s="21">
        <v>52</v>
      </c>
      <c r="Y25" s="21">
        <v>20</v>
      </c>
      <c r="Z25" s="21" t="s">
        <v>21</v>
      </c>
      <c r="AA25" s="21">
        <v>47</v>
      </c>
      <c r="AB25" s="21"/>
      <c r="AC25" s="21"/>
      <c r="AD25" s="21">
        <v>2</v>
      </c>
      <c r="AE25" s="21">
        <v>3</v>
      </c>
      <c r="AF25" s="21">
        <v>6</v>
      </c>
      <c r="AG25" s="21">
        <v>3</v>
      </c>
      <c r="AH25" s="21" t="s">
        <v>21</v>
      </c>
      <c r="AI25" s="21">
        <v>5</v>
      </c>
      <c r="AJ25" s="21"/>
      <c r="AK25" s="21"/>
      <c r="AL25" s="21">
        <v>1</v>
      </c>
      <c r="AM25" s="21">
        <v>2</v>
      </c>
      <c r="AN25" s="21">
        <v>0</v>
      </c>
      <c r="AO25" s="21">
        <v>-1</v>
      </c>
      <c r="AP25" s="21" t="s">
        <v>121</v>
      </c>
      <c r="AQ25" s="21">
        <v>0</v>
      </c>
      <c r="AR25" s="21"/>
      <c r="AS25" s="21"/>
      <c r="AT25" s="21">
        <v>1</v>
      </c>
      <c r="AU25" s="21">
        <v>3</v>
      </c>
      <c r="AV25" s="21">
        <v>6</v>
      </c>
      <c r="AW25" s="21">
        <v>3</v>
      </c>
      <c r="AX25" s="21" t="s">
        <v>21</v>
      </c>
      <c r="AY25" s="21">
        <v>1552</v>
      </c>
      <c r="AZ25" s="21"/>
      <c r="BA25" s="21"/>
      <c r="BB25" s="15">
        <v>68</v>
      </c>
      <c r="BC25" s="15">
        <v>102</v>
      </c>
      <c r="BD25" s="15">
        <v>0</v>
      </c>
      <c r="BE25" s="15">
        <v>-68</v>
      </c>
      <c r="BF25" s="15" t="s">
        <v>121</v>
      </c>
      <c r="BG25" s="15" t="s">
        <v>231</v>
      </c>
      <c r="BH25" s="15"/>
      <c r="BI25" s="15"/>
      <c r="BJ25" s="15">
        <v>84.5</v>
      </c>
      <c r="BK25" s="15">
        <v>169</v>
      </c>
      <c r="BL25" s="15">
        <v>0</v>
      </c>
      <c r="BM25" s="15">
        <v>-84.5</v>
      </c>
      <c r="BN25" s="15" t="s">
        <v>121</v>
      </c>
      <c r="BO25" s="15" t="s">
        <v>231</v>
      </c>
      <c r="BP25" s="15"/>
      <c r="BQ25" s="15"/>
      <c r="BR25" s="15">
        <v>689</v>
      </c>
      <c r="BS25" s="17">
        <v>861</v>
      </c>
      <c r="BT25" s="15">
        <v>379</v>
      </c>
      <c r="BU25" s="15">
        <v>-310</v>
      </c>
      <c r="BV25" s="15" t="s">
        <v>121</v>
      </c>
      <c r="BW25" s="15">
        <v>167.5</v>
      </c>
      <c r="BX25" s="17"/>
      <c r="BY25" s="17"/>
      <c r="BZ25" s="22">
        <v>380</v>
      </c>
      <c r="CA25" s="22">
        <v>532</v>
      </c>
      <c r="CB25" s="15">
        <v>882.03</v>
      </c>
      <c r="CC25" s="15">
        <v>350.03</v>
      </c>
      <c r="CD25" s="52" t="s">
        <v>21</v>
      </c>
      <c r="CE25" s="52">
        <v>882.03</v>
      </c>
      <c r="CF25" s="52"/>
      <c r="CG25" s="52"/>
    </row>
    <row r="26" spans="1:85">
      <c r="A26" s="14">
        <v>91</v>
      </c>
      <c r="B26" s="24">
        <v>102934</v>
      </c>
      <c r="C26" s="14" t="s">
        <v>149</v>
      </c>
      <c r="D26" s="14" t="s">
        <v>119</v>
      </c>
      <c r="E26" s="14" t="s">
        <v>120</v>
      </c>
      <c r="F26" s="15">
        <v>24</v>
      </c>
      <c r="G26" s="15">
        <v>32</v>
      </c>
      <c r="H26" s="15">
        <v>17</v>
      </c>
      <c r="I26" s="15">
        <v>-7</v>
      </c>
      <c r="J26" s="15" t="s">
        <v>121</v>
      </c>
      <c r="K26" s="15">
        <v>16</v>
      </c>
      <c r="L26" s="15"/>
      <c r="M26" s="15"/>
      <c r="N26" s="15">
        <v>42</v>
      </c>
      <c r="O26" s="21">
        <v>49</v>
      </c>
      <c r="P26" s="21">
        <v>63</v>
      </c>
      <c r="Q26" s="21">
        <v>14</v>
      </c>
      <c r="R26" s="21" t="s">
        <v>21</v>
      </c>
      <c r="S26" s="21">
        <v>56</v>
      </c>
      <c r="T26" s="21"/>
      <c r="U26" s="21"/>
      <c r="V26" s="21">
        <v>30</v>
      </c>
      <c r="W26" s="21">
        <v>33</v>
      </c>
      <c r="X26" s="21">
        <v>45</v>
      </c>
      <c r="Y26" s="21">
        <v>12</v>
      </c>
      <c r="Z26" s="21" t="s">
        <v>21</v>
      </c>
      <c r="AA26" s="21">
        <v>41</v>
      </c>
      <c r="AB26" s="21"/>
      <c r="AC26" s="21"/>
      <c r="AD26" s="21">
        <v>2</v>
      </c>
      <c r="AE26" s="21">
        <v>3</v>
      </c>
      <c r="AF26" s="21">
        <v>5</v>
      </c>
      <c r="AG26" s="21">
        <v>2</v>
      </c>
      <c r="AH26" s="21" t="s">
        <v>21</v>
      </c>
      <c r="AI26" s="21">
        <v>5</v>
      </c>
      <c r="AJ26" s="21"/>
      <c r="AK26" s="21"/>
      <c r="AL26" s="21">
        <v>4</v>
      </c>
      <c r="AM26" s="21">
        <v>6</v>
      </c>
      <c r="AN26" s="21">
        <v>7</v>
      </c>
      <c r="AO26" s="21">
        <v>1</v>
      </c>
      <c r="AP26" s="21" t="s">
        <v>21</v>
      </c>
      <c r="AQ26" s="21">
        <v>1386.01</v>
      </c>
      <c r="AR26" s="21"/>
      <c r="AS26" s="21"/>
      <c r="AT26" s="21">
        <v>18</v>
      </c>
      <c r="AU26" s="21">
        <v>23</v>
      </c>
      <c r="AV26" s="21">
        <v>12</v>
      </c>
      <c r="AW26" s="21">
        <v>-6</v>
      </c>
      <c r="AX26" s="21" t="s">
        <v>121</v>
      </c>
      <c r="AY26" s="21">
        <v>3259.16</v>
      </c>
      <c r="AZ26" s="21"/>
      <c r="BA26" s="21"/>
      <c r="BB26" s="17">
        <v>300</v>
      </c>
      <c r="BC26" s="15">
        <v>450</v>
      </c>
      <c r="BD26" s="15">
        <v>0</v>
      </c>
      <c r="BE26" s="15">
        <v>-300</v>
      </c>
      <c r="BF26" s="15" t="s">
        <v>121</v>
      </c>
      <c r="BG26" s="15" t="s">
        <v>231</v>
      </c>
      <c r="BH26" s="15"/>
      <c r="BI26" s="15"/>
      <c r="BJ26" s="15">
        <v>168</v>
      </c>
      <c r="BK26" s="15">
        <v>252</v>
      </c>
      <c r="BL26" s="15">
        <v>350.01</v>
      </c>
      <c r="BM26" s="15">
        <v>98.01</v>
      </c>
      <c r="BN26" s="15" t="s">
        <v>21</v>
      </c>
      <c r="BO26" s="15">
        <v>350.01</v>
      </c>
      <c r="BP26" s="15"/>
      <c r="BQ26" s="15"/>
      <c r="BR26" s="15">
        <v>830</v>
      </c>
      <c r="BS26" s="15">
        <v>980</v>
      </c>
      <c r="BT26" s="15">
        <v>683.53</v>
      </c>
      <c r="BU26" s="15">
        <v>-146.47</v>
      </c>
      <c r="BV26" s="15" t="s">
        <v>121</v>
      </c>
      <c r="BW26" s="15">
        <v>467.53</v>
      </c>
      <c r="BX26" s="15"/>
      <c r="BY26" s="15"/>
      <c r="BZ26" s="22">
        <v>1826</v>
      </c>
      <c r="CA26" s="22">
        <v>2282.5</v>
      </c>
      <c r="CB26" s="15">
        <v>1740</v>
      </c>
      <c r="CC26" s="15">
        <v>-86</v>
      </c>
      <c r="CD26" s="52" t="s">
        <v>121</v>
      </c>
      <c r="CE26" s="52">
        <v>1635</v>
      </c>
      <c r="CF26" s="52"/>
      <c r="CG26" s="52"/>
    </row>
    <row r="27" spans="1:85">
      <c r="A27" s="14">
        <v>1</v>
      </c>
      <c r="B27" s="14">
        <v>307</v>
      </c>
      <c r="C27" s="14" t="s">
        <v>151</v>
      </c>
      <c r="D27" s="14" t="s">
        <v>152</v>
      </c>
      <c r="E27" s="14" t="s">
        <v>153</v>
      </c>
      <c r="F27" s="15">
        <v>151</v>
      </c>
      <c r="G27" s="15">
        <v>166</v>
      </c>
      <c r="H27" s="15">
        <v>152</v>
      </c>
      <c r="I27" s="15">
        <v>1</v>
      </c>
      <c r="J27" s="15" t="s">
        <v>20</v>
      </c>
      <c r="K27" s="15">
        <v>149</v>
      </c>
      <c r="L27" s="15"/>
      <c r="M27" s="15"/>
      <c r="N27" s="15">
        <v>210</v>
      </c>
      <c r="O27" s="21">
        <v>216</v>
      </c>
      <c r="P27" s="21">
        <v>259</v>
      </c>
      <c r="Q27" s="21">
        <v>43</v>
      </c>
      <c r="R27" s="21" t="s">
        <v>21</v>
      </c>
      <c r="S27" s="21">
        <v>249</v>
      </c>
      <c r="T27" s="21"/>
      <c r="U27" s="21"/>
      <c r="V27" s="21">
        <v>227</v>
      </c>
      <c r="W27" s="21">
        <v>241</v>
      </c>
      <c r="X27" s="21">
        <v>191</v>
      </c>
      <c r="Y27" s="21">
        <v>-36</v>
      </c>
      <c r="Z27" s="21" t="s">
        <v>121</v>
      </c>
      <c r="AA27" s="21">
        <v>166</v>
      </c>
      <c r="AB27" s="21"/>
      <c r="AC27" s="21"/>
      <c r="AD27" s="21">
        <v>21</v>
      </c>
      <c r="AE27" s="21">
        <v>27</v>
      </c>
      <c r="AF27" s="21">
        <v>28</v>
      </c>
      <c r="AG27" s="21">
        <v>1</v>
      </c>
      <c r="AH27" s="21" t="s">
        <v>21</v>
      </c>
      <c r="AI27" s="21">
        <v>26</v>
      </c>
      <c r="AJ27" s="21"/>
      <c r="AK27" s="21"/>
      <c r="AL27" s="21">
        <v>6</v>
      </c>
      <c r="AM27" s="21">
        <v>9</v>
      </c>
      <c r="AN27" s="21">
        <v>3</v>
      </c>
      <c r="AO27" s="21">
        <v>-3</v>
      </c>
      <c r="AP27" s="21" t="s">
        <v>121</v>
      </c>
      <c r="AQ27" s="21">
        <v>396.01</v>
      </c>
      <c r="AR27" s="21"/>
      <c r="AS27" s="21"/>
      <c r="AT27" s="21">
        <v>105</v>
      </c>
      <c r="AU27" s="21">
        <v>116</v>
      </c>
      <c r="AV27" s="21">
        <v>154</v>
      </c>
      <c r="AW27" s="21">
        <v>38</v>
      </c>
      <c r="AX27" s="21" t="s">
        <v>21</v>
      </c>
      <c r="AY27" s="21">
        <v>37810.6</v>
      </c>
      <c r="AZ27" s="21"/>
      <c r="BA27" s="21"/>
      <c r="BB27" s="15">
        <v>1920.6</v>
      </c>
      <c r="BC27" s="15">
        <v>2304.72</v>
      </c>
      <c r="BD27" s="15">
        <v>6230.9</v>
      </c>
      <c r="BE27" s="15">
        <v>3926.18</v>
      </c>
      <c r="BF27" s="15" t="s">
        <v>21</v>
      </c>
      <c r="BG27" s="15">
        <v>5042.9</v>
      </c>
      <c r="BH27" s="15"/>
      <c r="BI27" s="15"/>
      <c r="BJ27" s="15">
        <v>2520.02</v>
      </c>
      <c r="BK27" s="15">
        <v>2646</v>
      </c>
      <c r="BL27" s="15">
        <v>3420.08</v>
      </c>
      <c r="BM27" s="15">
        <v>774.08</v>
      </c>
      <c r="BN27" s="15" t="s">
        <v>21</v>
      </c>
      <c r="BO27" s="15">
        <v>4500.11</v>
      </c>
      <c r="BP27" s="15"/>
      <c r="BQ27" s="15"/>
      <c r="BR27" s="15">
        <v>6175.94</v>
      </c>
      <c r="BS27" s="15">
        <v>6794</v>
      </c>
      <c r="BT27" s="15">
        <v>4747.82</v>
      </c>
      <c r="BU27" s="15">
        <v>-1428.12</v>
      </c>
      <c r="BV27" s="15" t="s">
        <v>121</v>
      </c>
      <c r="BW27" s="15">
        <v>4370.32</v>
      </c>
      <c r="BX27" s="15"/>
      <c r="BY27" s="15"/>
      <c r="BZ27" s="22">
        <v>31189.01</v>
      </c>
      <c r="CA27" s="22">
        <v>32748.46</v>
      </c>
      <c r="CB27" s="15">
        <v>24595.27</v>
      </c>
      <c r="CC27" s="15">
        <v>-6593.74</v>
      </c>
      <c r="CD27" s="52" t="s">
        <v>121</v>
      </c>
      <c r="CE27" s="52">
        <v>20678.27</v>
      </c>
      <c r="CF27" s="52"/>
      <c r="CG27" s="52"/>
    </row>
    <row r="28" spans="1:85">
      <c r="A28" s="14">
        <v>4</v>
      </c>
      <c r="B28" s="14">
        <v>712</v>
      </c>
      <c r="C28" s="14" t="s">
        <v>154</v>
      </c>
      <c r="D28" s="14" t="s">
        <v>119</v>
      </c>
      <c r="E28" s="14" t="s">
        <v>155</v>
      </c>
      <c r="F28" s="15">
        <v>27</v>
      </c>
      <c r="G28" s="15">
        <v>35</v>
      </c>
      <c r="H28" s="15">
        <v>16</v>
      </c>
      <c r="I28" s="15">
        <v>-11</v>
      </c>
      <c r="J28" s="15" t="s">
        <v>121</v>
      </c>
      <c r="K28" s="15">
        <v>17</v>
      </c>
      <c r="L28" s="15"/>
      <c r="M28" s="15"/>
      <c r="N28" s="15">
        <v>109</v>
      </c>
      <c r="O28" s="21">
        <v>116</v>
      </c>
      <c r="P28" s="21">
        <v>113</v>
      </c>
      <c r="Q28" s="21">
        <v>4</v>
      </c>
      <c r="R28" s="21" t="s">
        <v>20</v>
      </c>
      <c r="S28" s="21">
        <v>105</v>
      </c>
      <c r="T28" s="21"/>
      <c r="U28" s="21"/>
      <c r="V28" s="21">
        <v>79</v>
      </c>
      <c r="W28" s="21">
        <v>90</v>
      </c>
      <c r="X28" s="21">
        <v>64</v>
      </c>
      <c r="Y28" s="21">
        <v>-15</v>
      </c>
      <c r="Z28" s="21" t="s">
        <v>121</v>
      </c>
      <c r="AA28" s="21">
        <v>61</v>
      </c>
      <c r="AB28" s="21"/>
      <c r="AC28" s="21"/>
      <c r="AD28" s="21">
        <v>19</v>
      </c>
      <c r="AE28" s="21">
        <v>23</v>
      </c>
      <c r="AF28" s="21">
        <v>50</v>
      </c>
      <c r="AG28" s="21">
        <v>27</v>
      </c>
      <c r="AH28" s="21" t="s">
        <v>21</v>
      </c>
      <c r="AI28" s="21">
        <v>44</v>
      </c>
      <c r="AJ28" s="21"/>
      <c r="AK28" s="21"/>
      <c r="AL28" s="21">
        <v>1</v>
      </c>
      <c r="AM28" s="21">
        <v>2</v>
      </c>
      <c r="AN28" s="21">
        <v>1</v>
      </c>
      <c r="AO28" s="21">
        <v>0</v>
      </c>
      <c r="AP28" s="21" t="s">
        <v>20</v>
      </c>
      <c r="AQ28" s="21">
        <v>396</v>
      </c>
      <c r="AR28" s="21"/>
      <c r="AS28" s="21"/>
      <c r="AT28" s="21">
        <v>5</v>
      </c>
      <c r="AU28" s="21">
        <v>8</v>
      </c>
      <c r="AV28" s="21">
        <v>11</v>
      </c>
      <c r="AW28" s="21">
        <v>3</v>
      </c>
      <c r="AX28" s="21" t="s">
        <v>21</v>
      </c>
      <c r="AY28" s="21">
        <v>3875</v>
      </c>
      <c r="AZ28" s="21"/>
      <c r="BA28" s="21"/>
      <c r="BB28" s="15">
        <v>1386</v>
      </c>
      <c r="BC28" s="15">
        <v>1801.8</v>
      </c>
      <c r="BD28" s="15">
        <v>990.01</v>
      </c>
      <c r="BE28" s="15">
        <v>-395.99</v>
      </c>
      <c r="BF28" s="15" t="s">
        <v>121</v>
      </c>
      <c r="BG28" s="15">
        <v>594.01</v>
      </c>
      <c r="BH28" s="15"/>
      <c r="BI28" s="15"/>
      <c r="BJ28" s="15">
        <v>1027.5</v>
      </c>
      <c r="BK28" s="15">
        <v>1181.6</v>
      </c>
      <c r="BL28" s="15">
        <v>778.65</v>
      </c>
      <c r="BM28" s="15">
        <v>-248.85</v>
      </c>
      <c r="BN28" s="15" t="s">
        <v>121</v>
      </c>
      <c r="BO28" s="15">
        <v>1314.66</v>
      </c>
      <c r="BP28" s="15"/>
      <c r="BQ28" s="15"/>
      <c r="BR28" s="15">
        <v>656</v>
      </c>
      <c r="BS28" s="17">
        <v>820</v>
      </c>
      <c r="BT28" s="15">
        <v>1305.2</v>
      </c>
      <c r="BU28" s="15">
        <v>485.2</v>
      </c>
      <c r="BV28" s="15" t="s">
        <v>21</v>
      </c>
      <c r="BW28" s="15">
        <v>1181.04</v>
      </c>
      <c r="BX28" s="17"/>
      <c r="BY28" s="17"/>
      <c r="BZ28" s="22">
        <v>4302</v>
      </c>
      <c r="CA28" s="22">
        <v>5377.5</v>
      </c>
      <c r="CB28" s="15">
        <v>5066</v>
      </c>
      <c r="CC28" s="15">
        <v>764</v>
      </c>
      <c r="CD28" s="52" t="s">
        <v>20</v>
      </c>
      <c r="CE28" s="52">
        <v>4176.41</v>
      </c>
      <c r="CF28" s="52"/>
      <c r="CG28" s="52"/>
    </row>
    <row r="29" spans="1:85">
      <c r="A29" s="14">
        <v>6</v>
      </c>
      <c r="B29" s="14">
        <v>571</v>
      </c>
      <c r="C29" s="14" t="s">
        <v>156</v>
      </c>
      <c r="D29" s="14" t="s">
        <v>119</v>
      </c>
      <c r="E29" s="14" t="s">
        <v>155</v>
      </c>
      <c r="F29" s="15">
        <v>27</v>
      </c>
      <c r="G29" s="15">
        <v>35</v>
      </c>
      <c r="H29" s="15">
        <v>24</v>
      </c>
      <c r="I29" s="15">
        <v>-3</v>
      </c>
      <c r="J29" s="15" t="s">
        <v>121</v>
      </c>
      <c r="K29" s="15">
        <v>33</v>
      </c>
      <c r="L29" s="15"/>
      <c r="M29" s="15"/>
      <c r="N29" s="15">
        <v>109</v>
      </c>
      <c r="O29" s="21">
        <v>116</v>
      </c>
      <c r="P29" s="21">
        <v>108</v>
      </c>
      <c r="Q29" s="21">
        <v>-1</v>
      </c>
      <c r="R29" s="21" t="s">
        <v>121</v>
      </c>
      <c r="S29" s="21">
        <v>108</v>
      </c>
      <c r="T29" s="21"/>
      <c r="U29" s="21"/>
      <c r="V29" s="21">
        <v>181</v>
      </c>
      <c r="W29" s="21">
        <v>198</v>
      </c>
      <c r="X29" s="21">
        <v>111</v>
      </c>
      <c r="Y29" s="21">
        <v>-70</v>
      </c>
      <c r="Z29" s="21" t="s">
        <v>121</v>
      </c>
      <c r="AA29" s="21">
        <v>93</v>
      </c>
      <c r="AB29" s="21"/>
      <c r="AC29" s="21"/>
      <c r="AD29" s="21">
        <v>15</v>
      </c>
      <c r="AE29" s="21">
        <v>19</v>
      </c>
      <c r="AF29" s="21">
        <v>15</v>
      </c>
      <c r="AG29" s="21">
        <v>0</v>
      </c>
      <c r="AH29" s="21" t="s">
        <v>20</v>
      </c>
      <c r="AI29" s="21">
        <v>14</v>
      </c>
      <c r="AJ29" s="21"/>
      <c r="AK29" s="21"/>
      <c r="AL29" s="21">
        <v>2</v>
      </c>
      <c r="AM29" s="21">
        <v>3</v>
      </c>
      <c r="AN29" s="21">
        <v>4</v>
      </c>
      <c r="AO29" s="21">
        <v>1</v>
      </c>
      <c r="AP29" s="21" t="s">
        <v>21</v>
      </c>
      <c r="AQ29" s="21">
        <v>396.01</v>
      </c>
      <c r="AR29" s="21"/>
      <c r="AS29" s="21"/>
      <c r="AT29" s="21">
        <v>9</v>
      </c>
      <c r="AU29" s="21">
        <v>14</v>
      </c>
      <c r="AV29" s="21">
        <v>20</v>
      </c>
      <c r="AW29" s="21">
        <v>6</v>
      </c>
      <c r="AX29" s="21" t="s">
        <v>21</v>
      </c>
      <c r="AY29" s="21">
        <v>5723.01</v>
      </c>
      <c r="AZ29" s="21"/>
      <c r="BA29" s="21"/>
      <c r="BB29" s="15">
        <v>982</v>
      </c>
      <c r="BC29" s="15">
        <v>1374.8</v>
      </c>
      <c r="BD29" s="15">
        <v>0</v>
      </c>
      <c r="BE29" s="15">
        <v>-982</v>
      </c>
      <c r="BF29" s="15" t="s">
        <v>121</v>
      </c>
      <c r="BG29" s="15" t="s">
        <v>231</v>
      </c>
      <c r="BH29" s="15"/>
      <c r="BI29" s="15"/>
      <c r="BJ29" s="15">
        <v>258.01</v>
      </c>
      <c r="BK29" s="15">
        <v>387</v>
      </c>
      <c r="BL29" s="15">
        <v>0</v>
      </c>
      <c r="BM29" s="15">
        <v>-258.01</v>
      </c>
      <c r="BN29" s="15" t="s">
        <v>121</v>
      </c>
      <c r="BO29" s="15" t="s">
        <v>231</v>
      </c>
      <c r="BP29" s="15"/>
      <c r="BQ29" s="15"/>
      <c r="BR29" s="15">
        <v>1630</v>
      </c>
      <c r="BS29" s="15">
        <v>1793</v>
      </c>
      <c r="BT29" s="15">
        <v>1316.51</v>
      </c>
      <c r="BU29" s="15">
        <v>-313.49</v>
      </c>
      <c r="BV29" s="15" t="s">
        <v>121</v>
      </c>
      <c r="BW29" s="15">
        <v>1249.51</v>
      </c>
      <c r="BX29" s="15"/>
      <c r="BY29" s="15"/>
      <c r="BZ29" s="22">
        <v>3569</v>
      </c>
      <c r="CA29" s="22">
        <v>4461.25</v>
      </c>
      <c r="CB29" s="15">
        <v>1176</v>
      </c>
      <c r="CC29" s="15">
        <v>-2393</v>
      </c>
      <c r="CD29" s="52" t="s">
        <v>121</v>
      </c>
      <c r="CE29" s="52">
        <v>1176</v>
      </c>
      <c r="CF29" s="52"/>
      <c r="CG29" s="52"/>
    </row>
    <row r="30" spans="1:85">
      <c r="A30" s="14">
        <v>7</v>
      </c>
      <c r="B30" s="14">
        <v>750</v>
      </c>
      <c r="C30" s="14" t="s">
        <v>157</v>
      </c>
      <c r="D30" s="14" t="s">
        <v>119</v>
      </c>
      <c r="E30" s="14" t="s">
        <v>155</v>
      </c>
      <c r="F30" s="15">
        <v>27</v>
      </c>
      <c r="G30" s="15">
        <v>35</v>
      </c>
      <c r="H30" s="15">
        <v>15</v>
      </c>
      <c r="I30" s="15">
        <v>-12</v>
      </c>
      <c r="J30" s="15" t="s">
        <v>121</v>
      </c>
      <c r="K30" s="15">
        <v>15</v>
      </c>
      <c r="L30" s="15"/>
      <c r="M30" s="15"/>
      <c r="N30" s="15">
        <v>78</v>
      </c>
      <c r="O30" s="21">
        <v>85</v>
      </c>
      <c r="P30" s="21">
        <v>168</v>
      </c>
      <c r="Q30" s="21">
        <v>83</v>
      </c>
      <c r="R30" s="21" t="s">
        <v>21</v>
      </c>
      <c r="S30" s="21">
        <v>166</v>
      </c>
      <c r="T30" s="21"/>
      <c r="U30" s="21"/>
      <c r="V30" s="21">
        <v>84</v>
      </c>
      <c r="W30" s="21">
        <v>96</v>
      </c>
      <c r="X30" s="21">
        <v>106</v>
      </c>
      <c r="Y30" s="21">
        <v>10</v>
      </c>
      <c r="Z30" s="21" t="s">
        <v>21</v>
      </c>
      <c r="AA30" s="21">
        <v>93</v>
      </c>
      <c r="AB30" s="21"/>
      <c r="AC30" s="21"/>
      <c r="AD30" s="21">
        <v>16</v>
      </c>
      <c r="AE30" s="21">
        <v>20</v>
      </c>
      <c r="AF30" s="21">
        <v>23</v>
      </c>
      <c r="AG30" s="21">
        <v>3</v>
      </c>
      <c r="AH30" s="21" t="s">
        <v>21</v>
      </c>
      <c r="AI30" s="21">
        <v>17</v>
      </c>
      <c r="AJ30" s="21"/>
      <c r="AK30" s="21"/>
      <c r="AL30" s="21">
        <v>5</v>
      </c>
      <c r="AM30" s="21">
        <v>7</v>
      </c>
      <c r="AN30" s="21">
        <v>1</v>
      </c>
      <c r="AO30" s="21">
        <v>-4</v>
      </c>
      <c r="AP30" s="21" t="s">
        <v>121</v>
      </c>
      <c r="AQ30" s="21">
        <v>396</v>
      </c>
      <c r="AR30" s="21"/>
      <c r="AS30" s="21"/>
      <c r="AT30" s="21">
        <v>24</v>
      </c>
      <c r="AU30" s="21">
        <v>31</v>
      </c>
      <c r="AV30" s="21">
        <v>27</v>
      </c>
      <c r="AW30" s="21">
        <v>3</v>
      </c>
      <c r="AX30" s="21" t="s">
        <v>20</v>
      </c>
      <c r="AY30" s="21">
        <v>6437.83</v>
      </c>
      <c r="AZ30" s="21"/>
      <c r="BA30" s="21"/>
      <c r="BB30" s="15">
        <v>630.3</v>
      </c>
      <c r="BC30" s="15">
        <v>882.42</v>
      </c>
      <c r="BD30" s="15">
        <v>975.47</v>
      </c>
      <c r="BE30" s="15">
        <v>93.0500000000001</v>
      </c>
      <c r="BF30" s="15" t="s">
        <v>21</v>
      </c>
      <c r="BG30" s="15">
        <v>183.47</v>
      </c>
      <c r="BH30" s="15"/>
      <c r="BI30" s="15"/>
      <c r="BJ30" s="15">
        <v>709.01</v>
      </c>
      <c r="BK30" s="15">
        <v>850.8</v>
      </c>
      <c r="BL30" s="15">
        <v>1317.52</v>
      </c>
      <c r="BM30" s="15">
        <v>466.72</v>
      </c>
      <c r="BN30" s="15" t="s">
        <v>21</v>
      </c>
      <c r="BO30" s="15">
        <v>1317.52</v>
      </c>
      <c r="BP30" s="15"/>
      <c r="BQ30" s="15"/>
      <c r="BR30" s="15">
        <v>549.5</v>
      </c>
      <c r="BS30" s="17">
        <v>687</v>
      </c>
      <c r="BT30" s="15">
        <v>1147.52</v>
      </c>
      <c r="BU30" s="15">
        <v>460.52</v>
      </c>
      <c r="BV30" s="15" t="s">
        <v>21</v>
      </c>
      <c r="BW30" s="15">
        <v>1254.02</v>
      </c>
      <c r="BX30" s="17"/>
      <c r="BY30" s="17"/>
      <c r="BZ30" s="22">
        <v>2497</v>
      </c>
      <c r="CA30" s="22">
        <v>3121.25</v>
      </c>
      <c r="CB30" s="15">
        <v>1140</v>
      </c>
      <c r="CC30" s="15">
        <v>-1357</v>
      </c>
      <c r="CD30" s="52" t="s">
        <v>121</v>
      </c>
      <c r="CE30" s="52">
        <v>665</v>
      </c>
      <c r="CF30" s="52"/>
      <c r="CG30" s="52"/>
    </row>
    <row r="31" spans="1:85">
      <c r="A31" s="14">
        <v>8</v>
      </c>
      <c r="B31" s="14">
        <v>707</v>
      </c>
      <c r="C31" s="14" t="s">
        <v>158</v>
      </c>
      <c r="D31" s="14" t="s">
        <v>123</v>
      </c>
      <c r="E31" s="14" t="s">
        <v>155</v>
      </c>
      <c r="F31" s="15">
        <v>27</v>
      </c>
      <c r="G31" s="15">
        <v>34</v>
      </c>
      <c r="H31" s="15">
        <v>10</v>
      </c>
      <c r="I31" s="15">
        <v>-17</v>
      </c>
      <c r="J31" s="15" t="s">
        <v>121</v>
      </c>
      <c r="K31" s="15">
        <v>15</v>
      </c>
      <c r="L31" s="15"/>
      <c r="M31" s="15"/>
      <c r="N31" s="15">
        <v>55</v>
      </c>
      <c r="O31" s="21">
        <v>63</v>
      </c>
      <c r="P31" s="21">
        <v>47</v>
      </c>
      <c r="Q31" s="21">
        <v>-8</v>
      </c>
      <c r="R31" s="21" t="s">
        <v>121</v>
      </c>
      <c r="S31" s="21">
        <v>47</v>
      </c>
      <c r="T31" s="21"/>
      <c r="U31" s="21"/>
      <c r="V31" s="21">
        <v>90</v>
      </c>
      <c r="W31" s="21">
        <v>103</v>
      </c>
      <c r="X31" s="21">
        <v>53</v>
      </c>
      <c r="Y31" s="21">
        <v>-37</v>
      </c>
      <c r="Z31" s="21" t="s">
        <v>121</v>
      </c>
      <c r="AA31" s="21">
        <v>54</v>
      </c>
      <c r="AB31" s="21"/>
      <c r="AC31" s="21"/>
      <c r="AD31" s="21">
        <v>4</v>
      </c>
      <c r="AE31" s="21">
        <v>5</v>
      </c>
      <c r="AF31" s="21">
        <v>2</v>
      </c>
      <c r="AG31" s="21">
        <v>-2</v>
      </c>
      <c r="AH31" s="21" t="s">
        <v>121</v>
      </c>
      <c r="AI31" s="21">
        <v>2</v>
      </c>
      <c r="AJ31" s="21"/>
      <c r="AK31" s="21"/>
      <c r="AL31" s="21">
        <v>1</v>
      </c>
      <c r="AM31" s="21">
        <v>2</v>
      </c>
      <c r="AN31" s="21">
        <v>0</v>
      </c>
      <c r="AO31" s="21">
        <v>-1</v>
      </c>
      <c r="AP31" s="21" t="s">
        <v>121</v>
      </c>
      <c r="AQ31" s="21">
        <v>0</v>
      </c>
      <c r="AR31" s="21"/>
      <c r="AS31" s="21"/>
      <c r="AT31" s="21">
        <v>8</v>
      </c>
      <c r="AU31" s="21">
        <v>12</v>
      </c>
      <c r="AV31" s="21">
        <v>16</v>
      </c>
      <c r="AW31" s="21">
        <v>4</v>
      </c>
      <c r="AX31" s="21" t="s">
        <v>21</v>
      </c>
      <c r="AY31" s="21">
        <v>4268</v>
      </c>
      <c r="AZ31" s="21"/>
      <c r="BA31" s="21"/>
      <c r="BB31" s="15">
        <v>168.3</v>
      </c>
      <c r="BC31" s="15">
        <v>252.45</v>
      </c>
      <c r="BD31" s="15">
        <v>1356.31</v>
      </c>
      <c r="BE31" s="15">
        <v>1103.86</v>
      </c>
      <c r="BF31" s="15" t="s">
        <v>21</v>
      </c>
      <c r="BG31" s="15">
        <v>960.31</v>
      </c>
      <c r="BH31" s="15"/>
      <c r="BI31" s="15"/>
      <c r="BJ31" s="15">
        <v>84.5</v>
      </c>
      <c r="BK31" s="15">
        <v>169</v>
      </c>
      <c r="BL31" s="15">
        <v>175</v>
      </c>
      <c r="BM31" s="15">
        <v>6</v>
      </c>
      <c r="BN31" s="15" t="s">
        <v>21</v>
      </c>
      <c r="BO31" s="15">
        <v>175</v>
      </c>
      <c r="BP31" s="15"/>
      <c r="BQ31" s="15"/>
      <c r="BR31" s="15">
        <v>791.1</v>
      </c>
      <c r="BS31" s="17">
        <v>989</v>
      </c>
      <c r="BT31" s="15">
        <v>672.5</v>
      </c>
      <c r="BU31" s="15">
        <v>-118.6</v>
      </c>
      <c r="BV31" s="15" t="s">
        <v>121</v>
      </c>
      <c r="BW31" s="15">
        <v>461</v>
      </c>
      <c r="BX31" s="17"/>
      <c r="BY31" s="17"/>
      <c r="BZ31" s="22">
        <v>2096</v>
      </c>
      <c r="CA31" s="22">
        <v>2620</v>
      </c>
      <c r="CB31" s="15">
        <v>3605.03</v>
      </c>
      <c r="CC31" s="15">
        <v>985.03</v>
      </c>
      <c r="CD31" s="52" t="s">
        <v>21</v>
      </c>
      <c r="CE31" s="52">
        <v>1850.03</v>
      </c>
      <c r="CF31" s="52"/>
      <c r="CG31" s="52"/>
    </row>
    <row r="32" spans="1:85">
      <c r="A32" s="14">
        <v>9</v>
      </c>
      <c r="B32" s="14">
        <v>387</v>
      </c>
      <c r="C32" s="14" t="s">
        <v>159</v>
      </c>
      <c r="D32" s="14" t="s">
        <v>119</v>
      </c>
      <c r="E32" s="14" t="s">
        <v>155</v>
      </c>
      <c r="F32" s="15">
        <v>27</v>
      </c>
      <c r="G32" s="15">
        <v>35</v>
      </c>
      <c r="H32" s="15">
        <v>17</v>
      </c>
      <c r="I32" s="15">
        <v>-10</v>
      </c>
      <c r="J32" s="15" t="s">
        <v>121</v>
      </c>
      <c r="K32" s="15">
        <v>11</v>
      </c>
      <c r="L32" s="15"/>
      <c r="M32" s="15"/>
      <c r="N32" s="15">
        <v>77</v>
      </c>
      <c r="O32" s="21">
        <v>84</v>
      </c>
      <c r="P32" s="21">
        <v>74</v>
      </c>
      <c r="Q32" s="21">
        <v>-3</v>
      </c>
      <c r="R32" s="21" t="s">
        <v>121</v>
      </c>
      <c r="S32" s="21">
        <v>72</v>
      </c>
      <c r="T32" s="21"/>
      <c r="U32" s="21"/>
      <c r="V32" s="21">
        <v>95</v>
      </c>
      <c r="W32" s="21">
        <v>109</v>
      </c>
      <c r="X32" s="21">
        <v>76</v>
      </c>
      <c r="Y32" s="21">
        <v>-19</v>
      </c>
      <c r="Z32" s="21" t="s">
        <v>121</v>
      </c>
      <c r="AA32" s="21">
        <v>56</v>
      </c>
      <c r="AB32" s="21"/>
      <c r="AC32" s="21"/>
      <c r="AD32" s="21">
        <v>8</v>
      </c>
      <c r="AE32" s="21">
        <v>10</v>
      </c>
      <c r="AF32" s="21">
        <v>12</v>
      </c>
      <c r="AG32" s="21">
        <v>2</v>
      </c>
      <c r="AH32" s="21" t="s">
        <v>21</v>
      </c>
      <c r="AI32" s="21">
        <v>10</v>
      </c>
      <c r="AJ32" s="21"/>
      <c r="AK32" s="21"/>
      <c r="AL32" s="21">
        <v>2</v>
      </c>
      <c r="AM32" s="21">
        <v>3</v>
      </c>
      <c r="AN32" s="21">
        <v>2</v>
      </c>
      <c r="AO32" s="21">
        <v>0</v>
      </c>
      <c r="AP32" s="21" t="s">
        <v>20</v>
      </c>
      <c r="AQ32" s="21">
        <v>396</v>
      </c>
      <c r="AR32" s="21"/>
      <c r="AS32" s="21"/>
      <c r="AT32" s="21">
        <v>7</v>
      </c>
      <c r="AU32" s="21">
        <v>11</v>
      </c>
      <c r="AV32" s="21">
        <v>8</v>
      </c>
      <c r="AW32" s="21">
        <v>1</v>
      </c>
      <c r="AX32" s="21" t="s">
        <v>20</v>
      </c>
      <c r="AY32" s="21">
        <v>1948.9</v>
      </c>
      <c r="AZ32" s="21"/>
      <c r="BA32" s="21"/>
      <c r="BB32" s="15">
        <v>1299.2</v>
      </c>
      <c r="BC32" s="15">
        <v>1688.96</v>
      </c>
      <c r="BD32" s="15">
        <v>990</v>
      </c>
      <c r="BE32" s="15">
        <v>-309.2</v>
      </c>
      <c r="BF32" s="15" t="s">
        <v>121</v>
      </c>
      <c r="BG32" s="15">
        <v>594</v>
      </c>
      <c r="BH32" s="15"/>
      <c r="BI32" s="15"/>
      <c r="BJ32" s="15">
        <v>2500.36</v>
      </c>
      <c r="BK32" s="15">
        <v>2625.4</v>
      </c>
      <c r="BL32" s="15">
        <v>904.84</v>
      </c>
      <c r="BM32" s="15">
        <v>-1595.52</v>
      </c>
      <c r="BN32" s="15" t="s">
        <v>121</v>
      </c>
      <c r="BO32" s="15">
        <v>1247.34</v>
      </c>
      <c r="BP32" s="15"/>
      <c r="BQ32" s="15"/>
      <c r="BR32" s="15">
        <v>475.89</v>
      </c>
      <c r="BS32" s="15">
        <v>666</v>
      </c>
      <c r="BT32" s="15">
        <v>633.4</v>
      </c>
      <c r="BU32" s="15">
        <v>157.51</v>
      </c>
      <c r="BV32" s="49" t="s">
        <v>20</v>
      </c>
      <c r="BW32" s="15">
        <v>563.4</v>
      </c>
      <c r="BX32" s="15"/>
      <c r="BY32" s="15"/>
      <c r="BZ32" s="22">
        <v>2377.01</v>
      </c>
      <c r="CA32" s="22">
        <v>2971.26</v>
      </c>
      <c r="CB32" s="15">
        <v>692.75</v>
      </c>
      <c r="CC32" s="15">
        <v>-1684.26</v>
      </c>
      <c r="CD32" s="52" t="s">
        <v>121</v>
      </c>
      <c r="CE32" s="52">
        <v>903.75</v>
      </c>
      <c r="CF32" s="52"/>
      <c r="CG32" s="52"/>
    </row>
    <row r="33" spans="1:85">
      <c r="A33" s="14">
        <v>18</v>
      </c>
      <c r="B33" s="14">
        <v>546</v>
      </c>
      <c r="C33" s="14" t="s">
        <v>160</v>
      </c>
      <c r="D33" s="14" t="s">
        <v>123</v>
      </c>
      <c r="E33" s="14" t="s">
        <v>155</v>
      </c>
      <c r="F33" s="15">
        <v>27</v>
      </c>
      <c r="G33" s="15">
        <v>34</v>
      </c>
      <c r="H33" s="15">
        <v>17</v>
      </c>
      <c r="I33" s="15">
        <v>-10</v>
      </c>
      <c r="J33" s="15" t="s">
        <v>121</v>
      </c>
      <c r="K33" s="15">
        <v>9</v>
      </c>
      <c r="L33" s="15"/>
      <c r="M33" s="15"/>
      <c r="N33" s="15">
        <v>80</v>
      </c>
      <c r="O33" s="21">
        <v>87</v>
      </c>
      <c r="P33" s="21">
        <v>101</v>
      </c>
      <c r="Q33" s="21">
        <v>14</v>
      </c>
      <c r="R33" s="21" t="s">
        <v>21</v>
      </c>
      <c r="S33" s="21">
        <v>108</v>
      </c>
      <c r="T33" s="21"/>
      <c r="U33" s="21"/>
      <c r="V33" s="21">
        <v>144</v>
      </c>
      <c r="W33" s="21">
        <v>148</v>
      </c>
      <c r="X33" s="21">
        <v>118</v>
      </c>
      <c r="Y33" s="21">
        <v>-26</v>
      </c>
      <c r="Z33" s="21" t="s">
        <v>121</v>
      </c>
      <c r="AA33" s="21">
        <v>93</v>
      </c>
      <c r="AB33" s="21"/>
      <c r="AC33" s="21"/>
      <c r="AD33" s="21">
        <v>2</v>
      </c>
      <c r="AE33" s="21">
        <v>3</v>
      </c>
      <c r="AF33" s="21">
        <v>6</v>
      </c>
      <c r="AG33" s="21">
        <v>3</v>
      </c>
      <c r="AH33" s="21" t="s">
        <v>21</v>
      </c>
      <c r="AI33" s="21">
        <v>5</v>
      </c>
      <c r="AJ33" s="21"/>
      <c r="AK33" s="21"/>
      <c r="AL33" s="21">
        <v>3</v>
      </c>
      <c r="AM33" s="21">
        <v>4</v>
      </c>
      <c r="AN33" s="21">
        <v>3</v>
      </c>
      <c r="AO33" s="21">
        <v>0</v>
      </c>
      <c r="AP33" s="21" t="s">
        <v>20</v>
      </c>
      <c r="AQ33" s="21">
        <v>396</v>
      </c>
      <c r="AR33" s="21"/>
      <c r="AS33" s="21"/>
      <c r="AT33" s="21">
        <v>8</v>
      </c>
      <c r="AU33" s="21">
        <v>12</v>
      </c>
      <c r="AV33" s="21">
        <v>7</v>
      </c>
      <c r="AW33" s="21">
        <v>-1</v>
      </c>
      <c r="AX33" s="21" t="s">
        <v>121</v>
      </c>
      <c r="AY33" s="21">
        <v>3705.4</v>
      </c>
      <c r="AZ33" s="21"/>
      <c r="BA33" s="21"/>
      <c r="BB33" s="15">
        <v>1188</v>
      </c>
      <c r="BC33" s="15">
        <v>1544.4</v>
      </c>
      <c r="BD33" s="15">
        <v>594</v>
      </c>
      <c r="BE33" s="15">
        <v>-594</v>
      </c>
      <c r="BF33" s="15" t="s">
        <v>121</v>
      </c>
      <c r="BG33" s="15">
        <v>594</v>
      </c>
      <c r="BH33" s="15"/>
      <c r="BI33" s="15"/>
      <c r="BJ33" s="15">
        <v>168</v>
      </c>
      <c r="BK33" s="15">
        <v>252</v>
      </c>
      <c r="BL33" s="15">
        <v>0</v>
      </c>
      <c r="BM33" s="15">
        <v>-168</v>
      </c>
      <c r="BN33" s="15" t="s">
        <v>121</v>
      </c>
      <c r="BO33" s="15" t="s">
        <v>231</v>
      </c>
      <c r="BP33" s="15"/>
      <c r="BQ33" s="15"/>
      <c r="BR33" s="15">
        <v>1760.04</v>
      </c>
      <c r="BS33" s="15">
        <v>1936</v>
      </c>
      <c r="BT33" s="15">
        <v>1688.04</v>
      </c>
      <c r="BU33" s="15">
        <v>-72</v>
      </c>
      <c r="BV33" s="15" t="s">
        <v>121</v>
      </c>
      <c r="BW33" s="15">
        <v>1654.54</v>
      </c>
      <c r="BX33" s="15"/>
      <c r="BY33" s="15"/>
      <c r="BZ33" s="22">
        <v>2108</v>
      </c>
      <c r="CA33" s="22">
        <v>2635</v>
      </c>
      <c r="CB33" s="15">
        <v>1755.03</v>
      </c>
      <c r="CC33" s="15">
        <v>-352.97</v>
      </c>
      <c r="CD33" s="52" t="s">
        <v>121</v>
      </c>
      <c r="CE33" s="52">
        <v>1755.03</v>
      </c>
      <c r="CF33" s="52"/>
      <c r="CG33" s="52"/>
    </row>
    <row r="34" spans="1:85">
      <c r="A34" s="14">
        <v>27</v>
      </c>
      <c r="B34" s="14">
        <v>724</v>
      </c>
      <c r="C34" s="14" t="s">
        <v>161</v>
      </c>
      <c r="D34" s="14" t="s">
        <v>123</v>
      </c>
      <c r="E34" s="14" t="s">
        <v>155</v>
      </c>
      <c r="F34" s="15">
        <v>20</v>
      </c>
      <c r="G34" s="15">
        <v>27</v>
      </c>
      <c r="H34" s="15">
        <v>14</v>
      </c>
      <c r="I34" s="15">
        <v>-6</v>
      </c>
      <c r="J34" s="15" t="s">
        <v>121</v>
      </c>
      <c r="K34" s="15">
        <v>20</v>
      </c>
      <c r="L34" s="15"/>
      <c r="M34" s="15"/>
      <c r="N34" s="15">
        <v>78</v>
      </c>
      <c r="O34" s="21">
        <v>85</v>
      </c>
      <c r="P34" s="21">
        <v>78</v>
      </c>
      <c r="Q34" s="21">
        <v>0</v>
      </c>
      <c r="R34" s="21" t="s">
        <v>20</v>
      </c>
      <c r="S34" s="21">
        <v>76</v>
      </c>
      <c r="T34" s="21"/>
      <c r="U34" s="21"/>
      <c r="V34" s="21">
        <v>50</v>
      </c>
      <c r="W34" s="21">
        <v>57</v>
      </c>
      <c r="X34" s="21">
        <v>50</v>
      </c>
      <c r="Y34" s="21">
        <v>0</v>
      </c>
      <c r="Z34" s="21" t="s">
        <v>20</v>
      </c>
      <c r="AA34" s="21">
        <v>47</v>
      </c>
      <c r="AB34" s="21"/>
      <c r="AC34" s="21"/>
      <c r="AD34" s="21">
        <v>2</v>
      </c>
      <c r="AE34" s="21">
        <v>3</v>
      </c>
      <c r="AF34" s="21">
        <v>3</v>
      </c>
      <c r="AG34" s="21">
        <v>0</v>
      </c>
      <c r="AH34" s="21" t="s">
        <v>21</v>
      </c>
      <c r="AI34" s="21">
        <v>1</v>
      </c>
      <c r="AJ34" s="21"/>
      <c r="AK34" s="21"/>
      <c r="AL34" s="21">
        <v>1</v>
      </c>
      <c r="AM34" s="21">
        <v>2</v>
      </c>
      <c r="AN34" s="21">
        <v>1</v>
      </c>
      <c r="AO34" s="21">
        <v>0</v>
      </c>
      <c r="AP34" s="21" t="s">
        <v>20</v>
      </c>
      <c r="AQ34" s="21">
        <v>198</v>
      </c>
      <c r="AR34" s="21"/>
      <c r="AS34" s="21"/>
      <c r="AT34" s="21">
        <v>8</v>
      </c>
      <c r="AU34" s="21">
        <v>12</v>
      </c>
      <c r="AV34" s="21">
        <v>7</v>
      </c>
      <c r="AW34" s="21">
        <v>-1</v>
      </c>
      <c r="AX34" s="21" t="s">
        <v>121</v>
      </c>
      <c r="AY34" s="21">
        <v>2696.6</v>
      </c>
      <c r="AZ34" s="21"/>
      <c r="BA34" s="21"/>
      <c r="BB34" s="15">
        <v>366.3</v>
      </c>
      <c r="BC34" s="15">
        <v>549.45</v>
      </c>
      <c r="BD34" s="15">
        <v>0</v>
      </c>
      <c r="BE34" s="15">
        <v>-366.3</v>
      </c>
      <c r="BF34" s="15" t="s">
        <v>121</v>
      </c>
      <c r="BG34" s="15" t="s">
        <v>231</v>
      </c>
      <c r="BH34" s="15"/>
      <c r="BI34" s="15"/>
      <c r="BJ34" s="15">
        <v>84.5</v>
      </c>
      <c r="BK34" s="15">
        <v>169</v>
      </c>
      <c r="BL34" s="15">
        <v>0</v>
      </c>
      <c r="BM34" s="15">
        <v>-84.5</v>
      </c>
      <c r="BN34" s="15" t="s">
        <v>121</v>
      </c>
      <c r="BO34" s="15" t="s">
        <v>231</v>
      </c>
      <c r="BP34" s="15"/>
      <c r="BQ34" s="15"/>
      <c r="BR34" s="15">
        <v>910.58</v>
      </c>
      <c r="BS34" s="17">
        <v>1138</v>
      </c>
      <c r="BT34" s="15">
        <v>938.76</v>
      </c>
      <c r="BU34" s="15">
        <v>28.1799999999999</v>
      </c>
      <c r="BV34" s="49" t="s">
        <v>20</v>
      </c>
      <c r="BW34" s="15">
        <v>938.76</v>
      </c>
      <c r="BX34" s="17"/>
      <c r="BY34" s="17"/>
      <c r="BZ34" s="22">
        <v>1565</v>
      </c>
      <c r="CA34" s="22">
        <v>1956.25</v>
      </c>
      <c r="CB34" s="15">
        <v>294</v>
      </c>
      <c r="CC34" s="15">
        <v>-1271</v>
      </c>
      <c r="CD34" s="52" t="s">
        <v>121</v>
      </c>
      <c r="CE34" s="52">
        <v>683</v>
      </c>
      <c r="CF34" s="52"/>
      <c r="CG34" s="52"/>
    </row>
    <row r="35" spans="1:85">
      <c r="A35" s="14">
        <v>34</v>
      </c>
      <c r="B35" s="14">
        <v>598</v>
      </c>
      <c r="C35" s="14" t="s">
        <v>162</v>
      </c>
      <c r="D35" s="14" t="s">
        <v>132</v>
      </c>
      <c r="E35" s="14" t="s">
        <v>155</v>
      </c>
      <c r="F35" s="15">
        <v>17</v>
      </c>
      <c r="G35" s="15">
        <v>23</v>
      </c>
      <c r="H35" s="15">
        <v>10</v>
      </c>
      <c r="I35" s="15">
        <v>-7</v>
      </c>
      <c r="J35" s="15" t="s">
        <v>121</v>
      </c>
      <c r="K35" s="15">
        <v>9</v>
      </c>
      <c r="L35" s="15"/>
      <c r="M35" s="15"/>
      <c r="N35" s="15">
        <v>78</v>
      </c>
      <c r="O35" s="21">
        <v>85</v>
      </c>
      <c r="P35" s="21">
        <v>81</v>
      </c>
      <c r="Q35" s="21">
        <v>3</v>
      </c>
      <c r="R35" s="21" t="s">
        <v>20</v>
      </c>
      <c r="S35" s="21">
        <v>77</v>
      </c>
      <c r="T35" s="21"/>
      <c r="U35" s="21"/>
      <c r="V35" s="21">
        <v>74</v>
      </c>
      <c r="W35" s="21">
        <v>84</v>
      </c>
      <c r="X35" s="21">
        <v>77</v>
      </c>
      <c r="Y35" s="21">
        <v>3</v>
      </c>
      <c r="Z35" s="21" t="s">
        <v>20</v>
      </c>
      <c r="AA35" s="21">
        <v>57</v>
      </c>
      <c r="AB35" s="21"/>
      <c r="AC35" s="21"/>
      <c r="AD35" s="21">
        <v>3</v>
      </c>
      <c r="AE35" s="21">
        <v>4</v>
      </c>
      <c r="AF35" s="21">
        <v>8</v>
      </c>
      <c r="AG35" s="21">
        <v>4</v>
      </c>
      <c r="AH35" s="21" t="s">
        <v>21</v>
      </c>
      <c r="AI35" s="21">
        <v>5</v>
      </c>
      <c r="AJ35" s="21"/>
      <c r="AK35" s="21"/>
      <c r="AL35" s="21">
        <v>2</v>
      </c>
      <c r="AM35" s="21">
        <v>3</v>
      </c>
      <c r="AN35" s="21">
        <v>6</v>
      </c>
      <c r="AO35" s="21">
        <v>3</v>
      </c>
      <c r="AP35" s="21" t="s">
        <v>21</v>
      </c>
      <c r="AQ35" s="21">
        <v>594.01</v>
      </c>
      <c r="AR35" s="21"/>
      <c r="AS35" s="21"/>
      <c r="AT35" s="21">
        <v>8</v>
      </c>
      <c r="AU35" s="21">
        <v>12</v>
      </c>
      <c r="AV35" s="21">
        <v>15</v>
      </c>
      <c r="AW35" s="21">
        <v>3</v>
      </c>
      <c r="AX35" s="21" t="s">
        <v>21</v>
      </c>
      <c r="AY35" s="21">
        <v>4112.8</v>
      </c>
      <c r="AZ35" s="21"/>
      <c r="BA35" s="21"/>
      <c r="BB35" s="17">
        <v>150</v>
      </c>
      <c r="BC35" s="15">
        <v>225</v>
      </c>
      <c r="BD35" s="15">
        <v>541.92</v>
      </c>
      <c r="BE35" s="15">
        <v>316.92</v>
      </c>
      <c r="BF35" s="15" t="s">
        <v>21</v>
      </c>
      <c r="BG35" s="15">
        <v>541.92</v>
      </c>
      <c r="BH35" s="15"/>
      <c r="BI35" s="15"/>
      <c r="BJ35" s="15">
        <v>84.5</v>
      </c>
      <c r="BK35" s="15">
        <v>169</v>
      </c>
      <c r="BL35" s="15">
        <v>0</v>
      </c>
      <c r="BM35" s="15">
        <v>-84.5</v>
      </c>
      <c r="BN35" s="15" t="s">
        <v>121</v>
      </c>
      <c r="BO35" s="15" t="s">
        <v>231</v>
      </c>
      <c r="BP35" s="15"/>
      <c r="BQ35" s="15"/>
      <c r="BR35" s="15">
        <v>507</v>
      </c>
      <c r="BS35" s="17">
        <v>634</v>
      </c>
      <c r="BT35" s="15">
        <v>517.5</v>
      </c>
      <c r="BU35" s="15">
        <v>10.5</v>
      </c>
      <c r="BV35" s="49" t="s">
        <v>20</v>
      </c>
      <c r="BW35" s="15">
        <v>552.5</v>
      </c>
      <c r="BX35" s="17"/>
      <c r="BY35" s="17"/>
      <c r="BZ35" s="22">
        <v>959</v>
      </c>
      <c r="CA35" s="22">
        <v>1342.6</v>
      </c>
      <c r="CB35" s="15">
        <v>573.03</v>
      </c>
      <c r="CC35" s="15">
        <v>-385.97</v>
      </c>
      <c r="CD35" s="52" t="s">
        <v>121</v>
      </c>
      <c r="CE35" s="52">
        <v>671.03</v>
      </c>
      <c r="CF35" s="52"/>
      <c r="CG35" s="52"/>
    </row>
    <row r="36" spans="1:85">
      <c r="A36" s="14">
        <v>36</v>
      </c>
      <c r="B36" s="14">
        <v>399</v>
      </c>
      <c r="C36" s="14" t="s">
        <v>163</v>
      </c>
      <c r="D36" s="14" t="s">
        <v>132</v>
      </c>
      <c r="E36" s="14" t="s">
        <v>155</v>
      </c>
      <c r="F36" s="15">
        <v>17</v>
      </c>
      <c r="G36" s="15">
        <v>23</v>
      </c>
      <c r="H36" s="15">
        <v>12</v>
      </c>
      <c r="I36" s="15">
        <v>-5</v>
      </c>
      <c r="J36" s="15" t="s">
        <v>121</v>
      </c>
      <c r="K36" s="15">
        <v>12</v>
      </c>
      <c r="L36" s="15"/>
      <c r="M36" s="15"/>
      <c r="N36" s="15">
        <v>62</v>
      </c>
      <c r="O36" s="21">
        <v>71</v>
      </c>
      <c r="P36" s="21">
        <v>49</v>
      </c>
      <c r="Q36" s="21">
        <v>-13</v>
      </c>
      <c r="R36" s="21" t="s">
        <v>121</v>
      </c>
      <c r="S36" s="21">
        <v>50</v>
      </c>
      <c r="T36" s="21"/>
      <c r="U36" s="21"/>
      <c r="V36" s="21">
        <v>53</v>
      </c>
      <c r="W36" s="21">
        <v>61</v>
      </c>
      <c r="X36" s="21">
        <v>55</v>
      </c>
      <c r="Y36" s="21">
        <v>2</v>
      </c>
      <c r="Z36" s="21" t="s">
        <v>20</v>
      </c>
      <c r="AA36" s="21">
        <v>54</v>
      </c>
      <c r="AB36" s="21"/>
      <c r="AC36" s="21"/>
      <c r="AD36" s="21">
        <v>5</v>
      </c>
      <c r="AE36" s="21">
        <v>7</v>
      </c>
      <c r="AF36" s="21">
        <v>1</v>
      </c>
      <c r="AG36" s="21">
        <v>-4</v>
      </c>
      <c r="AH36" s="21" t="s">
        <v>121</v>
      </c>
      <c r="AI36" s="21">
        <v>2</v>
      </c>
      <c r="AJ36" s="21"/>
      <c r="AK36" s="21"/>
      <c r="AL36" s="21">
        <v>1</v>
      </c>
      <c r="AM36" s="21">
        <v>2</v>
      </c>
      <c r="AN36" s="21">
        <v>4</v>
      </c>
      <c r="AO36" s="21">
        <v>2</v>
      </c>
      <c r="AP36" s="21" t="s">
        <v>21</v>
      </c>
      <c r="AQ36" s="21">
        <v>396.01</v>
      </c>
      <c r="AR36" s="21"/>
      <c r="AS36" s="21"/>
      <c r="AT36" s="21">
        <v>10</v>
      </c>
      <c r="AU36" s="21">
        <v>15</v>
      </c>
      <c r="AV36" s="21">
        <v>16</v>
      </c>
      <c r="AW36" s="21">
        <v>1</v>
      </c>
      <c r="AX36" s="21" t="s">
        <v>21</v>
      </c>
      <c r="AY36" s="21">
        <v>4480.34</v>
      </c>
      <c r="AZ36" s="21"/>
      <c r="BA36" s="21"/>
      <c r="BB36" s="15">
        <v>396</v>
      </c>
      <c r="BC36" s="15">
        <v>594</v>
      </c>
      <c r="BD36" s="15">
        <v>396</v>
      </c>
      <c r="BE36" s="15">
        <v>0</v>
      </c>
      <c r="BF36" s="15" t="s">
        <v>20</v>
      </c>
      <c r="BG36" s="15">
        <v>396</v>
      </c>
      <c r="BH36" s="15"/>
      <c r="BI36" s="15"/>
      <c r="BJ36" s="15">
        <v>84.5</v>
      </c>
      <c r="BK36" s="15">
        <v>169</v>
      </c>
      <c r="BL36" s="15">
        <v>169</v>
      </c>
      <c r="BM36" s="15">
        <v>0</v>
      </c>
      <c r="BN36" s="15" t="s">
        <v>21</v>
      </c>
      <c r="BO36" s="15">
        <v>427.01</v>
      </c>
      <c r="BP36" s="15"/>
      <c r="BQ36" s="15"/>
      <c r="BR36" s="15">
        <v>551</v>
      </c>
      <c r="BS36" s="17">
        <v>689</v>
      </c>
      <c r="BT36" s="15">
        <v>466.95</v>
      </c>
      <c r="BU36" s="15">
        <v>-84.05</v>
      </c>
      <c r="BV36" s="15" t="s">
        <v>121</v>
      </c>
      <c r="BW36" s="15">
        <v>595.88</v>
      </c>
      <c r="BX36" s="17"/>
      <c r="BY36" s="17"/>
      <c r="BZ36" s="22">
        <v>1447</v>
      </c>
      <c r="CA36" s="22">
        <v>1808.75</v>
      </c>
      <c r="CB36" s="15">
        <v>2324.39</v>
      </c>
      <c r="CC36" s="15">
        <v>515.64</v>
      </c>
      <c r="CD36" s="52" t="s">
        <v>21</v>
      </c>
      <c r="CE36" s="52">
        <v>1176.03</v>
      </c>
      <c r="CF36" s="52"/>
      <c r="CG36" s="52"/>
    </row>
    <row r="37" spans="1:85">
      <c r="A37" s="14">
        <v>41</v>
      </c>
      <c r="B37" s="14">
        <v>573</v>
      </c>
      <c r="C37" s="14" t="s">
        <v>164</v>
      </c>
      <c r="D37" s="14" t="s">
        <v>135</v>
      </c>
      <c r="E37" s="14" t="s">
        <v>155</v>
      </c>
      <c r="F37" s="15">
        <v>6</v>
      </c>
      <c r="G37" s="15">
        <v>11</v>
      </c>
      <c r="H37" s="15">
        <v>8</v>
      </c>
      <c r="I37" s="15">
        <v>2</v>
      </c>
      <c r="J37" s="15" t="s">
        <v>20</v>
      </c>
      <c r="K37" s="15">
        <v>8</v>
      </c>
      <c r="L37" s="15"/>
      <c r="M37" s="15"/>
      <c r="N37" s="15">
        <v>41</v>
      </c>
      <c r="O37" s="21">
        <v>47</v>
      </c>
      <c r="P37" s="21">
        <v>36</v>
      </c>
      <c r="Q37" s="21">
        <v>-5</v>
      </c>
      <c r="R37" s="21" t="s">
        <v>121</v>
      </c>
      <c r="S37" s="21">
        <v>31</v>
      </c>
      <c r="T37" s="21"/>
      <c r="U37" s="21"/>
      <c r="V37" s="21">
        <v>60</v>
      </c>
      <c r="W37" s="21">
        <v>69</v>
      </c>
      <c r="X37" s="21">
        <v>47</v>
      </c>
      <c r="Y37" s="21">
        <v>-13</v>
      </c>
      <c r="Z37" s="21" t="s">
        <v>121</v>
      </c>
      <c r="AA37" s="21">
        <v>45</v>
      </c>
      <c r="AB37" s="21"/>
      <c r="AC37" s="21"/>
      <c r="AD37" s="21">
        <v>2</v>
      </c>
      <c r="AE37" s="21">
        <v>3</v>
      </c>
      <c r="AF37" s="21">
        <v>4</v>
      </c>
      <c r="AG37" s="21">
        <v>1</v>
      </c>
      <c r="AH37" s="21" t="s">
        <v>21</v>
      </c>
      <c r="AI37" s="21">
        <v>3</v>
      </c>
      <c r="AJ37" s="21"/>
      <c r="AK37" s="21"/>
      <c r="AL37" s="21">
        <v>1</v>
      </c>
      <c r="AM37" s="21">
        <v>2</v>
      </c>
      <c r="AN37" s="21">
        <v>5</v>
      </c>
      <c r="AO37" s="21">
        <v>3</v>
      </c>
      <c r="AP37" s="21" t="s">
        <v>21</v>
      </c>
      <c r="AQ37" s="21">
        <v>594.02</v>
      </c>
      <c r="AR37" s="21"/>
      <c r="AS37" s="21"/>
      <c r="AT37" s="21">
        <v>2</v>
      </c>
      <c r="AU37" s="21">
        <v>4</v>
      </c>
      <c r="AV37" s="21">
        <v>4</v>
      </c>
      <c r="AW37" s="21">
        <v>0</v>
      </c>
      <c r="AX37" s="21" t="s">
        <v>21</v>
      </c>
      <c r="AY37" s="21">
        <v>776</v>
      </c>
      <c r="AZ37" s="21"/>
      <c r="BA37" s="21"/>
      <c r="BB37" s="17">
        <v>150</v>
      </c>
      <c r="BC37" s="15">
        <v>225</v>
      </c>
      <c r="BD37" s="15">
        <v>0</v>
      </c>
      <c r="BE37" s="15">
        <v>-150</v>
      </c>
      <c r="BF37" s="15" t="s">
        <v>121</v>
      </c>
      <c r="BG37" s="15" t="s">
        <v>231</v>
      </c>
      <c r="BH37" s="15"/>
      <c r="BI37" s="15"/>
      <c r="BJ37" s="15">
        <v>84.5</v>
      </c>
      <c r="BK37" s="15">
        <v>169</v>
      </c>
      <c r="BL37" s="15">
        <v>0</v>
      </c>
      <c r="BM37" s="15">
        <v>-84.5</v>
      </c>
      <c r="BN37" s="15" t="s">
        <v>121</v>
      </c>
      <c r="BO37" s="15" t="s">
        <v>231</v>
      </c>
      <c r="BP37" s="15"/>
      <c r="BQ37" s="15"/>
      <c r="BR37" s="15">
        <v>784.44</v>
      </c>
      <c r="BS37" s="17">
        <v>981</v>
      </c>
      <c r="BT37" s="15">
        <v>519.03</v>
      </c>
      <c r="BU37" s="15">
        <v>-265.41</v>
      </c>
      <c r="BV37" s="15" t="s">
        <v>121</v>
      </c>
      <c r="BW37" s="15">
        <v>555.53</v>
      </c>
      <c r="BX37" s="17"/>
      <c r="BY37" s="17"/>
      <c r="BZ37" s="22">
        <v>389.01</v>
      </c>
      <c r="CA37" s="22">
        <v>544.61</v>
      </c>
      <c r="CB37" s="15">
        <v>0</v>
      </c>
      <c r="CC37" s="15">
        <v>-389.01</v>
      </c>
      <c r="CD37" s="52" t="s">
        <v>121</v>
      </c>
      <c r="CE37" s="52" t="s">
        <v>231</v>
      </c>
      <c r="CF37" s="52"/>
      <c r="CG37" s="52"/>
    </row>
    <row r="38" spans="1:85">
      <c r="A38" s="14">
        <v>43</v>
      </c>
      <c r="B38" s="14">
        <v>377</v>
      </c>
      <c r="C38" s="14" t="s">
        <v>165</v>
      </c>
      <c r="D38" s="14" t="s">
        <v>132</v>
      </c>
      <c r="E38" s="14" t="s">
        <v>155</v>
      </c>
      <c r="F38" s="15">
        <v>17</v>
      </c>
      <c r="G38" s="15">
        <v>23</v>
      </c>
      <c r="H38" s="15">
        <v>7</v>
      </c>
      <c r="I38" s="15">
        <v>-10</v>
      </c>
      <c r="J38" s="15" t="s">
        <v>121</v>
      </c>
      <c r="K38" s="15">
        <v>7</v>
      </c>
      <c r="L38" s="15"/>
      <c r="M38" s="15"/>
      <c r="N38" s="15">
        <v>77</v>
      </c>
      <c r="O38" s="21">
        <v>84</v>
      </c>
      <c r="P38" s="21">
        <v>44</v>
      </c>
      <c r="Q38" s="21">
        <v>-33</v>
      </c>
      <c r="R38" s="21" t="s">
        <v>121</v>
      </c>
      <c r="S38" s="21">
        <v>42</v>
      </c>
      <c r="T38" s="21"/>
      <c r="U38" s="21"/>
      <c r="V38" s="21">
        <v>80</v>
      </c>
      <c r="W38" s="21">
        <v>91</v>
      </c>
      <c r="X38" s="21">
        <v>37</v>
      </c>
      <c r="Y38" s="21">
        <v>-43</v>
      </c>
      <c r="Z38" s="21" t="s">
        <v>121</v>
      </c>
      <c r="AA38" s="21">
        <v>31</v>
      </c>
      <c r="AB38" s="21"/>
      <c r="AC38" s="21"/>
      <c r="AD38" s="21">
        <v>2</v>
      </c>
      <c r="AE38" s="21">
        <v>3</v>
      </c>
      <c r="AF38" s="21">
        <v>3</v>
      </c>
      <c r="AG38" s="21">
        <v>0</v>
      </c>
      <c r="AH38" s="21" t="s">
        <v>21</v>
      </c>
      <c r="AI38" s="21">
        <v>4</v>
      </c>
      <c r="AJ38" s="21"/>
      <c r="AK38" s="21"/>
      <c r="AL38" s="21">
        <v>4</v>
      </c>
      <c r="AM38" s="21">
        <v>6</v>
      </c>
      <c r="AN38" s="21">
        <v>1</v>
      </c>
      <c r="AO38" s="21">
        <v>-3</v>
      </c>
      <c r="AP38" s="21" t="s">
        <v>121</v>
      </c>
      <c r="AQ38" s="21">
        <v>594</v>
      </c>
      <c r="AR38" s="21"/>
      <c r="AS38" s="21"/>
      <c r="AT38" s="21">
        <v>5</v>
      </c>
      <c r="AU38" s="21">
        <v>8</v>
      </c>
      <c r="AV38" s="21">
        <v>2</v>
      </c>
      <c r="AW38" s="21">
        <v>-3</v>
      </c>
      <c r="AX38" s="21" t="s">
        <v>121</v>
      </c>
      <c r="AY38" s="21">
        <v>1455</v>
      </c>
      <c r="AZ38" s="21"/>
      <c r="BA38" s="21"/>
      <c r="BB38" s="15">
        <v>390</v>
      </c>
      <c r="BC38" s="15">
        <v>585</v>
      </c>
      <c r="BD38" s="15">
        <v>792</v>
      </c>
      <c r="BE38" s="15">
        <v>207</v>
      </c>
      <c r="BF38" s="15" t="s">
        <v>21</v>
      </c>
      <c r="BG38" s="15">
        <v>930.6</v>
      </c>
      <c r="BH38" s="15"/>
      <c r="BI38" s="15"/>
      <c r="BJ38" s="15">
        <v>84.5</v>
      </c>
      <c r="BK38" s="15">
        <v>169</v>
      </c>
      <c r="BL38" s="15">
        <v>258.01</v>
      </c>
      <c r="BM38" s="15">
        <v>89.01</v>
      </c>
      <c r="BN38" s="15" t="s">
        <v>21</v>
      </c>
      <c r="BO38" s="15">
        <v>258.01</v>
      </c>
      <c r="BP38" s="15"/>
      <c r="BQ38" s="15"/>
      <c r="BR38" s="15">
        <v>851</v>
      </c>
      <c r="BS38" s="17">
        <v>1064</v>
      </c>
      <c r="BT38" s="15">
        <v>557</v>
      </c>
      <c r="BU38" s="15">
        <v>-294</v>
      </c>
      <c r="BV38" s="15" t="s">
        <v>121</v>
      </c>
      <c r="BW38" s="15">
        <v>522</v>
      </c>
      <c r="BX38" s="17"/>
      <c r="BY38" s="17"/>
      <c r="BZ38" s="22">
        <v>1357</v>
      </c>
      <c r="CA38" s="22">
        <v>1696.25</v>
      </c>
      <c r="CB38" s="15">
        <v>1636.03</v>
      </c>
      <c r="CC38" s="15">
        <v>279.03</v>
      </c>
      <c r="CD38" s="52" t="s">
        <v>20</v>
      </c>
      <c r="CE38" s="52">
        <v>1636.03</v>
      </c>
      <c r="CF38" s="52"/>
      <c r="CG38" s="52"/>
    </row>
    <row r="39" spans="1:85">
      <c r="A39" s="14">
        <v>44</v>
      </c>
      <c r="B39" s="14">
        <v>743</v>
      </c>
      <c r="C39" s="14" t="s">
        <v>166</v>
      </c>
      <c r="D39" s="14" t="s">
        <v>167</v>
      </c>
      <c r="E39" s="14" t="s">
        <v>155</v>
      </c>
      <c r="F39" s="15">
        <v>6</v>
      </c>
      <c r="G39" s="15">
        <v>9</v>
      </c>
      <c r="H39" s="15">
        <v>10</v>
      </c>
      <c r="I39" s="15">
        <v>1</v>
      </c>
      <c r="J39" s="15" t="s">
        <v>21</v>
      </c>
      <c r="K39" s="15">
        <v>10</v>
      </c>
      <c r="L39" s="15"/>
      <c r="M39" s="15"/>
      <c r="N39" s="15">
        <v>36</v>
      </c>
      <c r="O39" s="21">
        <v>41</v>
      </c>
      <c r="P39" s="21">
        <v>38</v>
      </c>
      <c r="Q39" s="21">
        <v>2</v>
      </c>
      <c r="R39" s="21" t="s">
        <v>20</v>
      </c>
      <c r="S39" s="21">
        <v>41</v>
      </c>
      <c r="T39" s="21"/>
      <c r="U39" s="21"/>
      <c r="V39" s="21">
        <v>27</v>
      </c>
      <c r="W39" s="21">
        <v>29</v>
      </c>
      <c r="X39" s="21">
        <v>44</v>
      </c>
      <c r="Y39" s="21">
        <v>15</v>
      </c>
      <c r="Z39" s="21" t="s">
        <v>21</v>
      </c>
      <c r="AA39" s="21">
        <v>45</v>
      </c>
      <c r="AB39" s="21"/>
      <c r="AC39" s="21"/>
      <c r="AD39" s="21">
        <v>3</v>
      </c>
      <c r="AE39" s="21">
        <v>4</v>
      </c>
      <c r="AF39" s="21">
        <v>2</v>
      </c>
      <c r="AG39" s="21">
        <v>-1</v>
      </c>
      <c r="AH39" s="21" t="s">
        <v>121</v>
      </c>
      <c r="AI39" s="21">
        <v>3</v>
      </c>
      <c r="AJ39" s="21"/>
      <c r="AK39" s="21"/>
      <c r="AL39" s="21">
        <v>1</v>
      </c>
      <c r="AM39" s="21">
        <v>2</v>
      </c>
      <c r="AN39" s="21">
        <v>1</v>
      </c>
      <c r="AO39" s="21">
        <v>0</v>
      </c>
      <c r="AP39" s="21" t="s">
        <v>20</v>
      </c>
      <c r="AQ39" s="21">
        <v>198</v>
      </c>
      <c r="AR39" s="21"/>
      <c r="AS39" s="21"/>
      <c r="AT39" s="21">
        <v>1</v>
      </c>
      <c r="AU39" s="21">
        <v>3</v>
      </c>
      <c r="AV39" s="21">
        <v>6</v>
      </c>
      <c r="AW39" s="21">
        <v>3</v>
      </c>
      <c r="AX39" s="21" t="s">
        <v>21</v>
      </c>
      <c r="AY39" s="21">
        <v>1552</v>
      </c>
      <c r="AZ39" s="21"/>
      <c r="BA39" s="21"/>
      <c r="BB39" s="15">
        <v>100</v>
      </c>
      <c r="BC39" s="15">
        <v>150</v>
      </c>
      <c r="BD39" s="15">
        <v>396.01</v>
      </c>
      <c r="BE39" s="15">
        <v>246.01</v>
      </c>
      <c r="BF39" s="15" t="s">
        <v>21</v>
      </c>
      <c r="BG39" s="15">
        <v>396.01</v>
      </c>
      <c r="BH39" s="15"/>
      <c r="BI39" s="15"/>
      <c r="BJ39" s="15">
        <v>84.5</v>
      </c>
      <c r="BK39" s="15">
        <v>169</v>
      </c>
      <c r="BL39" s="15">
        <v>0</v>
      </c>
      <c r="BM39" s="15">
        <v>-84.5</v>
      </c>
      <c r="BN39" s="15" t="s">
        <v>121</v>
      </c>
      <c r="BO39" s="15" t="s">
        <v>231</v>
      </c>
      <c r="BP39" s="15"/>
      <c r="BQ39" s="15"/>
      <c r="BR39" s="15">
        <v>545</v>
      </c>
      <c r="BS39" s="17">
        <v>681</v>
      </c>
      <c r="BT39" s="15">
        <v>659.01</v>
      </c>
      <c r="BU39" s="15">
        <v>114.01</v>
      </c>
      <c r="BV39" s="49" t="s">
        <v>20</v>
      </c>
      <c r="BW39" s="15">
        <v>694.01</v>
      </c>
      <c r="BX39" s="17"/>
      <c r="BY39" s="17"/>
      <c r="BZ39" s="22">
        <v>1720</v>
      </c>
      <c r="CA39" s="22">
        <v>2150</v>
      </c>
      <c r="CB39" s="15">
        <v>98</v>
      </c>
      <c r="CC39" s="15">
        <v>-1622</v>
      </c>
      <c r="CD39" s="52" t="s">
        <v>121</v>
      </c>
      <c r="CE39" s="52">
        <v>98</v>
      </c>
      <c r="CF39" s="52"/>
      <c r="CG39" s="52"/>
    </row>
    <row r="40" spans="1:85">
      <c r="A40" s="14">
        <v>52</v>
      </c>
      <c r="B40" s="14">
        <v>584</v>
      </c>
      <c r="C40" s="14" t="s">
        <v>168</v>
      </c>
      <c r="D40" s="14" t="s">
        <v>167</v>
      </c>
      <c r="E40" s="14" t="s">
        <v>155</v>
      </c>
      <c r="F40" s="15">
        <v>6</v>
      </c>
      <c r="G40" s="15">
        <v>9</v>
      </c>
      <c r="H40" s="15">
        <v>0</v>
      </c>
      <c r="I40" s="15">
        <v>-6</v>
      </c>
      <c r="J40" s="15" t="s">
        <v>121</v>
      </c>
      <c r="K40" s="15" t="s">
        <v>231</v>
      </c>
      <c r="L40" s="15"/>
      <c r="M40" s="15"/>
      <c r="N40" s="15">
        <v>11</v>
      </c>
      <c r="O40" s="21">
        <v>12</v>
      </c>
      <c r="P40" s="21">
        <v>17</v>
      </c>
      <c r="Q40" s="21">
        <v>5</v>
      </c>
      <c r="R40" s="21" t="s">
        <v>21</v>
      </c>
      <c r="S40" s="21">
        <v>18</v>
      </c>
      <c r="T40" s="21"/>
      <c r="U40" s="21"/>
      <c r="V40" s="21">
        <v>39</v>
      </c>
      <c r="W40" s="21">
        <v>45</v>
      </c>
      <c r="X40" s="21">
        <v>46</v>
      </c>
      <c r="Y40" s="21">
        <v>1</v>
      </c>
      <c r="Z40" s="21" t="s">
        <v>21</v>
      </c>
      <c r="AA40" s="21">
        <v>34</v>
      </c>
      <c r="AB40" s="21"/>
      <c r="AC40" s="21"/>
      <c r="AD40" s="21">
        <v>3</v>
      </c>
      <c r="AE40" s="21">
        <v>4</v>
      </c>
      <c r="AF40" s="21">
        <v>3</v>
      </c>
      <c r="AG40" s="21">
        <v>0</v>
      </c>
      <c r="AH40" s="21" t="s">
        <v>20</v>
      </c>
      <c r="AI40" s="21">
        <v>3</v>
      </c>
      <c r="AJ40" s="21"/>
      <c r="AK40" s="21"/>
      <c r="AL40" s="21">
        <v>1</v>
      </c>
      <c r="AM40" s="21">
        <v>2</v>
      </c>
      <c r="AN40" s="21">
        <v>0</v>
      </c>
      <c r="AO40" s="21">
        <v>-1</v>
      </c>
      <c r="AP40" s="21" t="s">
        <v>121</v>
      </c>
      <c r="AQ40" s="21">
        <v>0</v>
      </c>
      <c r="AR40" s="21"/>
      <c r="AS40" s="21"/>
      <c r="AT40" s="21">
        <v>10</v>
      </c>
      <c r="AU40" s="21">
        <v>15</v>
      </c>
      <c r="AV40" s="21">
        <v>2</v>
      </c>
      <c r="AW40" s="21">
        <v>-8</v>
      </c>
      <c r="AX40" s="21" t="s">
        <v>121</v>
      </c>
      <c r="AY40" s="21">
        <v>620.8</v>
      </c>
      <c r="AZ40" s="21"/>
      <c r="BA40" s="21"/>
      <c r="BB40" s="15">
        <v>270</v>
      </c>
      <c r="BC40" s="15">
        <v>405</v>
      </c>
      <c r="BD40" s="15">
        <v>0</v>
      </c>
      <c r="BE40" s="15">
        <v>-270</v>
      </c>
      <c r="BF40" s="15" t="s">
        <v>121</v>
      </c>
      <c r="BG40" s="15" t="s">
        <v>231</v>
      </c>
      <c r="BH40" s="15"/>
      <c r="BI40" s="15"/>
      <c r="BJ40" s="15">
        <v>360.01</v>
      </c>
      <c r="BK40" s="15">
        <v>540</v>
      </c>
      <c r="BL40" s="15">
        <v>360.01</v>
      </c>
      <c r="BM40" s="15">
        <v>0</v>
      </c>
      <c r="BN40" s="15" t="s">
        <v>20</v>
      </c>
      <c r="BO40" s="15">
        <v>360.01</v>
      </c>
      <c r="BP40" s="15"/>
      <c r="BQ40" s="15"/>
      <c r="BR40" s="15">
        <v>732</v>
      </c>
      <c r="BS40" s="17">
        <v>915</v>
      </c>
      <c r="BT40" s="15">
        <v>577</v>
      </c>
      <c r="BU40" s="15">
        <v>-155</v>
      </c>
      <c r="BV40" s="15" t="s">
        <v>121</v>
      </c>
      <c r="BW40" s="15">
        <v>476.5</v>
      </c>
      <c r="BX40" s="17"/>
      <c r="BY40" s="17"/>
      <c r="BZ40" s="22">
        <v>1556</v>
      </c>
      <c r="CA40" s="22">
        <v>1945</v>
      </c>
      <c r="CB40" s="15">
        <v>475</v>
      </c>
      <c r="CC40" s="15">
        <v>-1081</v>
      </c>
      <c r="CD40" s="52" t="s">
        <v>121</v>
      </c>
      <c r="CE40" s="52">
        <v>475</v>
      </c>
      <c r="CF40" s="52"/>
      <c r="CG40" s="52"/>
    </row>
    <row r="41" spans="1:85">
      <c r="A41" s="14">
        <v>54</v>
      </c>
      <c r="B41" s="14">
        <v>737</v>
      </c>
      <c r="C41" s="14" t="s">
        <v>169</v>
      </c>
      <c r="D41" s="14" t="s">
        <v>135</v>
      </c>
      <c r="E41" s="14" t="s">
        <v>155</v>
      </c>
      <c r="F41" s="15">
        <v>17</v>
      </c>
      <c r="G41" s="15">
        <v>22</v>
      </c>
      <c r="H41" s="15">
        <v>9</v>
      </c>
      <c r="I41" s="15">
        <v>-8</v>
      </c>
      <c r="J41" s="15" t="s">
        <v>121</v>
      </c>
      <c r="K41" s="15">
        <v>3</v>
      </c>
      <c r="L41" s="15"/>
      <c r="M41" s="15"/>
      <c r="N41" s="15">
        <v>35</v>
      </c>
      <c r="O41" s="21">
        <v>40</v>
      </c>
      <c r="P41" s="21">
        <v>57</v>
      </c>
      <c r="Q41" s="21">
        <v>17</v>
      </c>
      <c r="R41" s="21" t="s">
        <v>21</v>
      </c>
      <c r="S41" s="21">
        <v>51</v>
      </c>
      <c r="T41" s="21"/>
      <c r="U41" s="21"/>
      <c r="V41" s="21">
        <v>76</v>
      </c>
      <c r="W41" s="21">
        <v>86</v>
      </c>
      <c r="X41" s="21">
        <v>33</v>
      </c>
      <c r="Y41" s="21">
        <v>-43</v>
      </c>
      <c r="Z41" s="21" t="s">
        <v>121</v>
      </c>
      <c r="AA41" s="21">
        <v>33</v>
      </c>
      <c r="AB41" s="21"/>
      <c r="AC41" s="21"/>
      <c r="AD41" s="21">
        <v>4</v>
      </c>
      <c r="AE41" s="21">
        <v>5</v>
      </c>
      <c r="AF41" s="21">
        <v>4</v>
      </c>
      <c r="AG41" s="21">
        <v>0</v>
      </c>
      <c r="AH41" s="21" t="s">
        <v>20</v>
      </c>
      <c r="AI41" s="21">
        <v>1</v>
      </c>
      <c r="AJ41" s="21"/>
      <c r="AK41" s="21"/>
      <c r="AL41" s="21">
        <v>6</v>
      </c>
      <c r="AM41" s="21">
        <v>9</v>
      </c>
      <c r="AN41" s="21">
        <v>2</v>
      </c>
      <c r="AO41" s="21">
        <v>-4</v>
      </c>
      <c r="AP41" s="21" t="s">
        <v>121</v>
      </c>
      <c r="AQ41" s="21">
        <v>792</v>
      </c>
      <c r="AR41" s="21"/>
      <c r="AS41" s="21"/>
      <c r="AT41" s="21">
        <v>6</v>
      </c>
      <c r="AU41" s="21">
        <v>9</v>
      </c>
      <c r="AV41" s="21">
        <v>9</v>
      </c>
      <c r="AW41" s="21">
        <v>0</v>
      </c>
      <c r="AX41" s="21" t="s">
        <v>21</v>
      </c>
      <c r="AY41" s="21">
        <v>2352.94</v>
      </c>
      <c r="AZ41" s="21"/>
      <c r="BA41" s="21"/>
      <c r="BB41" s="15">
        <v>198</v>
      </c>
      <c r="BC41" s="15">
        <v>297</v>
      </c>
      <c r="BD41" s="15">
        <v>594.01</v>
      </c>
      <c r="BE41" s="15">
        <v>297.01</v>
      </c>
      <c r="BF41" s="15" t="s">
        <v>21</v>
      </c>
      <c r="BG41" s="15">
        <v>594.01</v>
      </c>
      <c r="BH41" s="15"/>
      <c r="BI41" s="15"/>
      <c r="BJ41" s="15">
        <v>86</v>
      </c>
      <c r="BK41" s="15">
        <v>172</v>
      </c>
      <c r="BL41" s="15">
        <v>0</v>
      </c>
      <c r="BM41" s="15">
        <v>-86</v>
      </c>
      <c r="BN41" s="15" t="s">
        <v>121</v>
      </c>
      <c r="BO41" s="15">
        <v>169</v>
      </c>
      <c r="BP41" s="15"/>
      <c r="BQ41" s="15"/>
      <c r="BR41" s="15">
        <v>306</v>
      </c>
      <c r="BS41" s="15">
        <v>428</v>
      </c>
      <c r="BT41" s="15">
        <v>414.06</v>
      </c>
      <c r="BU41" s="15">
        <v>108.06</v>
      </c>
      <c r="BV41" s="49" t="s">
        <v>20</v>
      </c>
      <c r="BW41" s="15">
        <v>414.06</v>
      </c>
      <c r="BX41" s="15"/>
      <c r="BY41" s="15"/>
      <c r="BZ41" s="22">
        <v>660.13</v>
      </c>
      <c r="CA41" s="22">
        <v>924.18</v>
      </c>
      <c r="CB41" s="15">
        <v>977</v>
      </c>
      <c r="CC41" s="15">
        <v>52.8200000000001</v>
      </c>
      <c r="CD41" s="52" t="s">
        <v>21</v>
      </c>
      <c r="CE41" s="52">
        <v>95</v>
      </c>
      <c r="CF41" s="52"/>
      <c r="CG41" s="52"/>
    </row>
    <row r="42" spans="1:85">
      <c r="A42" s="14">
        <v>56</v>
      </c>
      <c r="B42" s="14">
        <v>733</v>
      </c>
      <c r="C42" s="14" t="s">
        <v>170</v>
      </c>
      <c r="D42" s="14" t="s">
        <v>167</v>
      </c>
      <c r="E42" s="14" t="s">
        <v>155</v>
      </c>
      <c r="F42" s="15">
        <v>6</v>
      </c>
      <c r="G42" s="15">
        <v>9</v>
      </c>
      <c r="H42" s="15">
        <v>5</v>
      </c>
      <c r="I42" s="15">
        <v>-1</v>
      </c>
      <c r="J42" s="15" t="s">
        <v>121</v>
      </c>
      <c r="K42" s="15">
        <v>5</v>
      </c>
      <c r="L42" s="15"/>
      <c r="M42" s="15"/>
      <c r="N42" s="15">
        <v>7</v>
      </c>
      <c r="O42" s="21">
        <v>7</v>
      </c>
      <c r="P42" s="21">
        <v>13</v>
      </c>
      <c r="Q42" s="21">
        <v>6</v>
      </c>
      <c r="R42" s="21" t="s">
        <v>21</v>
      </c>
      <c r="S42" s="21">
        <v>10</v>
      </c>
      <c r="T42" s="21"/>
      <c r="U42" s="21"/>
      <c r="V42" s="21">
        <v>21</v>
      </c>
      <c r="W42" s="21">
        <v>22</v>
      </c>
      <c r="X42" s="21">
        <v>29</v>
      </c>
      <c r="Y42" s="21">
        <v>7</v>
      </c>
      <c r="Z42" s="21" t="s">
        <v>21</v>
      </c>
      <c r="AA42" s="21">
        <v>27</v>
      </c>
      <c r="AB42" s="21"/>
      <c r="AC42" s="21"/>
      <c r="AD42" s="21">
        <v>1</v>
      </c>
      <c r="AE42" s="21">
        <v>1</v>
      </c>
      <c r="AF42" s="21">
        <v>3</v>
      </c>
      <c r="AG42" s="21">
        <v>2</v>
      </c>
      <c r="AH42" s="21" t="s">
        <v>21</v>
      </c>
      <c r="AI42" s="21">
        <v>3</v>
      </c>
      <c r="AJ42" s="21"/>
      <c r="AK42" s="21"/>
      <c r="AL42" s="21">
        <v>1</v>
      </c>
      <c r="AM42" s="21">
        <v>2</v>
      </c>
      <c r="AN42" s="21">
        <v>1</v>
      </c>
      <c r="AO42" s="21">
        <v>0</v>
      </c>
      <c r="AP42" s="21" t="s">
        <v>20</v>
      </c>
      <c r="AQ42" s="21">
        <v>198</v>
      </c>
      <c r="AR42" s="21"/>
      <c r="AS42" s="21"/>
      <c r="AT42" s="21">
        <v>2</v>
      </c>
      <c r="AU42" s="21">
        <v>4</v>
      </c>
      <c r="AV42" s="21">
        <v>11</v>
      </c>
      <c r="AW42" s="21">
        <v>7</v>
      </c>
      <c r="AX42" s="21" t="s">
        <v>21</v>
      </c>
      <c r="AY42" s="21">
        <v>3686</v>
      </c>
      <c r="AZ42" s="21"/>
      <c r="BA42" s="21"/>
      <c r="BB42" s="15">
        <v>100</v>
      </c>
      <c r="BC42" s="15">
        <v>150</v>
      </c>
      <c r="BD42" s="15">
        <v>0</v>
      </c>
      <c r="BE42" s="15">
        <v>-100</v>
      </c>
      <c r="BF42" s="15" t="s">
        <v>121</v>
      </c>
      <c r="BG42" s="15" t="s">
        <v>231</v>
      </c>
      <c r="BH42" s="15"/>
      <c r="BI42" s="15"/>
      <c r="BJ42" s="15">
        <v>84.5</v>
      </c>
      <c r="BK42" s="15">
        <v>169</v>
      </c>
      <c r="BL42" s="15">
        <v>720.02</v>
      </c>
      <c r="BM42" s="15">
        <v>551.02</v>
      </c>
      <c r="BN42" s="15" t="s">
        <v>21</v>
      </c>
      <c r="BO42" s="15">
        <v>720.02</v>
      </c>
      <c r="BP42" s="15"/>
      <c r="BQ42" s="15"/>
      <c r="BR42" s="15">
        <v>68.5</v>
      </c>
      <c r="BS42" s="15">
        <v>103</v>
      </c>
      <c r="BT42" s="15">
        <v>447.51</v>
      </c>
      <c r="BU42" s="15">
        <v>344.51</v>
      </c>
      <c r="BV42" s="15" t="s">
        <v>21</v>
      </c>
      <c r="BW42" s="15">
        <v>411.01</v>
      </c>
      <c r="BX42" s="15"/>
      <c r="BY42" s="15"/>
      <c r="BZ42" s="22">
        <v>1101</v>
      </c>
      <c r="CA42" s="22">
        <v>1376.25</v>
      </c>
      <c r="CB42" s="15">
        <v>1470</v>
      </c>
      <c r="CC42" s="15">
        <v>93.75</v>
      </c>
      <c r="CD42" s="52" t="s">
        <v>21</v>
      </c>
      <c r="CE42" s="52">
        <v>1176</v>
      </c>
      <c r="CF42" s="52"/>
      <c r="CG42" s="52"/>
    </row>
    <row r="43" spans="1:85">
      <c r="A43" s="14">
        <v>59</v>
      </c>
      <c r="B43" s="14">
        <v>740</v>
      </c>
      <c r="C43" s="14" t="s">
        <v>171</v>
      </c>
      <c r="D43" s="14" t="s">
        <v>141</v>
      </c>
      <c r="E43" s="14" t="s">
        <v>155</v>
      </c>
      <c r="F43" s="15">
        <v>6</v>
      </c>
      <c r="G43" s="15">
        <v>9</v>
      </c>
      <c r="H43" s="15">
        <v>8</v>
      </c>
      <c r="I43" s="15">
        <v>2</v>
      </c>
      <c r="J43" s="15" t="s">
        <v>20</v>
      </c>
      <c r="K43" s="15">
        <v>4</v>
      </c>
      <c r="L43" s="15"/>
      <c r="M43" s="15"/>
      <c r="N43" s="15">
        <v>31</v>
      </c>
      <c r="O43" s="21">
        <v>35</v>
      </c>
      <c r="P43" s="21">
        <v>21</v>
      </c>
      <c r="Q43" s="21">
        <v>-10</v>
      </c>
      <c r="R43" s="21" t="s">
        <v>121</v>
      </c>
      <c r="S43" s="21">
        <v>18</v>
      </c>
      <c r="T43" s="21"/>
      <c r="U43" s="21"/>
      <c r="V43" s="21">
        <v>31</v>
      </c>
      <c r="W43" s="21">
        <v>35</v>
      </c>
      <c r="X43" s="21">
        <v>46</v>
      </c>
      <c r="Y43" s="21">
        <v>11</v>
      </c>
      <c r="Z43" s="21" t="s">
        <v>21</v>
      </c>
      <c r="AA43" s="21">
        <v>46</v>
      </c>
      <c r="AB43" s="21"/>
      <c r="AC43" s="21"/>
      <c r="AD43" s="21">
        <v>4</v>
      </c>
      <c r="AE43" s="21">
        <v>5</v>
      </c>
      <c r="AF43" s="21">
        <v>1</v>
      </c>
      <c r="AG43" s="21">
        <v>-3</v>
      </c>
      <c r="AH43" s="21" t="s">
        <v>121</v>
      </c>
      <c r="AI43" s="21">
        <v>1</v>
      </c>
      <c r="AJ43" s="21"/>
      <c r="AK43" s="21"/>
      <c r="AL43" s="21">
        <v>1</v>
      </c>
      <c r="AM43" s="21">
        <v>2</v>
      </c>
      <c r="AN43" s="21">
        <v>2</v>
      </c>
      <c r="AO43" s="21">
        <v>0</v>
      </c>
      <c r="AP43" s="21" t="s">
        <v>21</v>
      </c>
      <c r="AQ43" s="21">
        <v>396</v>
      </c>
      <c r="AR43" s="21"/>
      <c r="AS43" s="21"/>
      <c r="AT43" s="21">
        <v>2</v>
      </c>
      <c r="AU43" s="21">
        <v>4</v>
      </c>
      <c r="AV43" s="21">
        <v>2</v>
      </c>
      <c r="AW43" s="21">
        <v>0</v>
      </c>
      <c r="AX43" s="21" t="s">
        <v>20</v>
      </c>
      <c r="AY43" s="21">
        <v>717.8</v>
      </c>
      <c r="AZ43" s="21"/>
      <c r="BA43" s="21"/>
      <c r="BB43" s="15">
        <v>198</v>
      </c>
      <c r="BC43" s="15">
        <v>297</v>
      </c>
      <c r="BD43" s="15">
        <v>168.3</v>
      </c>
      <c r="BE43" s="15">
        <v>-29.7</v>
      </c>
      <c r="BF43" s="15" t="s">
        <v>121</v>
      </c>
      <c r="BG43" s="15" t="s">
        <v>231</v>
      </c>
      <c r="BH43" s="15"/>
      <c r="BI43" s="15"/>
      <c r="BJ43" s="15">
        <v>1338.04</v>
      </c>
      <c r="BK43" s="15">
        <v>1538.7</v>
      </c>
      <c r="BL43" s="15">
        <v>1499.21</v>
      </c>
      <c r="BM43" s="15">
        <v>161.17</v>
      </c>
      <c r="BN43" s="15" t="s">
        <v>20</v>
      </c>
      <c r="BO43" s="15">
        <v>1413.21</v>
      </c>
      <c r="BP43" s="15"/>
      <c r="BQ43" s="15"/>
      <c r="BR43" s="15">
        <v>756.5</v>
      </c>
      <c r="BS43" s="17">
        <v>946</v>
      </c>
      <c r="BT43" s="15">
        <v>269.5</v>
      </c>
      <c r="BU43" s="15">
        <v>-487</v>
      </c>
      <c r="BV43" s="15" t="s">
        <v>121</v>
      </c>
      <c r="BW43" s="15">
        <v>202.5</v>
      </c>
      <c r="BX43" s="17"/>
      <c r="BY43" s="17"/>
      <c r="BZ43" s="22">
        <v>4103</v>
      </c>
      <c r="CA43" s="22">
        <v>5128.75</v>
      </c>
      <c r="CB43" s="15">
        <v>2903</v>
      </c>
      <c r="CC43" s="15">
        <v>-1200</v>
      </c>
      <c r="CD43" s="52" t="s">
        <v>121</v>
      </c>
      <c r="CE43" s="52">
        <v>2903</v>
      </c>
      <c r="CF43" s="52"/>
      <c r="CG43" s="52"/>
    </row>
    <row r="44" spans="1:85">
      <c r="A44" s="14">
        <v>68</v>
      </c>
      <c r="B44" s="14">
        <v>545</v>
      </c>
      <c r="C44" s="14" t="s">
        <v>172</v>
      </c>
      <c r="D44" s="14" t="s">
        <v>141</v>
      </c>
      <c r="E44" s="14" t="s">
        <v>155</v>
      </c>
      <c r="F44" s="15">
        <v>6</v>
      </c>
      <c r="G44" s="15">
        <v>9</v>
      </c>
      <c r="H44" s="15">
        <v>20</v>
      </c>
      <c r="I44" s="15">
        <v>11</v>
      </c>
      <c r="J44" s="15" t="s">
        <v>21</v>
      </c>
      <c r="K44" s="15">
        <v>22</v>
      </c>
      <c r="L44" s="15"/>
      <c r="M44" s="15"/>
      <c r="N44" s="15">
        <v>41</v>
      </c>
      <c r="O44" s="21">
        <v>47</v>
      </c>
      <c r="P44" s="21">
        <v>16</v>
      </c>
      <c r="Q44" s="21">
        <v>-25</v>
      </c>
      <c r="R44" s="21" t="s">
        <v>121</v>
      </c>
      <c r="S44" s="21">
        <v>14</v>
      </c>
      <c r="T44" s="21"/>
      <c r="U44" s="21"/>
      <c r="V44" s="21">
        <v>25</v>
      </c>
      <c r="W44" s="21">
        <v>27</v>
      </c>
      <c r="X44" s="21">
        <v>22</v>
      </c>
      <c r="Y44" s="21">
        <v>-3</v>
      </c>
      <c r="Z44" s="21" t="s">
        <v>121</v>
      </c>
      <c r="AA44" s="21">
        <v>20</v>
      </c>
      <c r="AB44" s="21"/>
      <c r="AC44" s="21"/>
      <c r="AD44" s="21">
        <v>1</v>
      </c>
      <c r="AE44" s="21">
        <v>1</v>
      </c>
      <c r="AF44" s="21">
        <v>1</v>
      </c>
      <c r="AG44" s="21">
        <v>0</v>
      </c>
      <c r="AH44" s="21" t="s">
        <v>21</v>
      </c>
      <c r="AI44" s="21">
        <v>1</v>
      </c>
      <c r="AJ44" s="21"/>
      <c r="AK44" s="21"/>
      <c r="AL44" s="21">
        <v>2</v>
      </c>
      <c r="AM44" s="21">
        <v>3</v>
      </c>
      <c r="AN44" s="21">
        <v>0</v>
      </c>
      <c r="AO44" s="21">
        <v>-2</v>
      </c>
      <c r="AP44" s="21" t="s">
        <v>121</v>
      </c>
      <c r="AQ44" s="21">
        <v>0</v>
      </c>
      <c r="AR44" s="21"/>
      <c r="AS44" s="21"/>
      <c r="AT44" s="21">
        <v>3</v>
      </c>
      <c r="AU44" s="21">
        <v>5</v>
      </c>
      <c r="AV44" s="21">
        <v>3</v>
      </c>
      <c r="AW44" s="21">
        <v>0</v>
      </c>
      <c r="AX44" s="21" t="s">
        <v>20</v>
      </c>
      <c r="AY44" s="21">
        <v>679</v>
      </c>
      <c r="AZ44" s="21"/>
      <c r="BA44" s="21"/>
      <c r="BB44" s="15">
        <v>100</v>
      </c>
      <c r="BC44" s="15">
        <v>150</v>
      </c>
      <c r="BD44" s="15">
        <v>0</v>
      </c>
      <c r="BE44" s="15">
        <v>-100</v>
      </c>
      <c r="BF44" s="15" t="s">
        <v>121</v>
      </c>
      <c r="BG44" s="15" t="s">
        <v>231</v>
      </c>
      <c r="BH44" s="15"/>
      <c r="BI44" s="15"/>
      <c r="BJ44" s="15">
        <v>84.5</v>
      </c>
      <c r="BK44" s="15">
        <v>169</v>
      </c>
      <c r="BL44" s="15">
        <v>258.01</v>
      </c>
      <c r="BM44" s="15">
        <v>89.01</v>
      </c>
      <c r="BN44" s="15" t="s">
        <v>21</v>
      </c>
      <c r="BO44" s="15">
        <v>258.01</v>
      </c>
      <c r="BP44" s="15"/>
      <c r="BQ44" s="15"/>
      <c r="BR44" s="15">
        <v>140</v>
      </c>
      <c r="BS44" s="15">
        <v>196</v>
      </c>
      <c r="BT44" s="15">
        <v>361.16</v>
      </c>
      <c r="BU44" s="15">
        <v>165.16</v>
      </c>
      <c r="BV44" s="15" t="s">
        <v>21</v>
      </c>
      <c r="BW44" s="15">
        <v>260.66</v>
      </c>
      <c r="BX44" s="15"/>
      <c r="BY44" s="15"/>
      <c r="BZ44" s="22">
        <v>3828.89</v>
      </c>
      <c r="CA44" s="22">
        <v>4786.11</v>
      </c>
      <c r="CB44" s="15">
        <v>2447.06</v>
      </c>
      <c r="CC44" s="15">
        <v>-1381.83</v>
      </c>
      <c r="CD44" s="52" t="s">
        <v>121</v>
      </c>
      <c r="CE44" s="52">
        <v>1565.06</v>
      </c>
      <c r="CF44" s="52"/>
      <c r="CG44" s="52"/>
    </row>
    <row r="45" spans="1:85">
      <c r="A45" s="16">
        <v>80</v>
      </c>
      <c r="B45" s="16">
        <v>753</v>
      </c>
      <c r="C45" s="16" t="s">
        <v>173</v>
      </c>
      <c r="D45" s="16" t="s">
        <v>141</v>
      </c>
      <c r="E45" s="16" t="s">
        <v>155</v>
      </c>
      <c r="F45" s="17">
        <v>6</v>
      </c>
      <c r="G45" s="17">
        <v>9</v>
      </c>
      <c r="H45" s="15">
        <v>0</v>
      </c>
      <c r="I45" s="15">
        <v>-6</v>
      </c>
      <c r="J45" s="15" t="s">
        <v>121</v>
      </c>
      <c r="K45" s="15" t="s">
        <v>231</v>
      </c>
      <c r="L45" s="17"/>
      <c r="M45" s="17"/>
      <c r="N45" s="15">
        <v>9</v>
      </c>
      <c r="O45" s="21">
        <v>9</v>
      </c>
      <c r="P45" s="21">
        <v>13</v>
      </c>
      <c r="Q45" s="21">
        <v>4</v>
      </c>
      <c r="R45" s="21" t="s">
        <v>21</v>
      </c>
      <c r="S45" s="21">
        <v>12</v>
      </c>
      <c r="T45" s="21"/>
      <c r="U45" s="21"/>
      <c r="V45" s="21">
        <v>11</v>
      </c>
      <c r="W45" s="21">
        <v>9</v>
      </c>
      <c r="X45" s="21">
        <v>12</v>
      </c>
      <c r="Y45" s="21">
        <v>3</v>
      </c>
      <c r="Z45" s="21" t="s">
        <v>21</v>
      </c>
      <c r="AA45" s="21">
        <v>9</v>
      </c>
      <c r="AB45" s="21"/>
      <c r="AC45" s="21"/>
      <c r="AD45" s="21">
        <v>1</v>
      </c>
      <c r="AE45" s="21">
        <v>1</v>
      </c>
      <c r="AF45" s="21">
        <v>1</v>
      </c>
      <c r="AG45" s="21">
        <v>0</v>
      </c>
      <c r="AH45" s="21" t="s">
        <v>21</v>
      </c>
      <c r="AI45" s="21">
        <v>1</v>
      </c>
      <c r="AJ45" s="21"/>
      <c r="AK45" s="21"/>
      <c r="AL45" s="21">
        <v>1</v>
      </c>
      <c r="AM45" s="21">
        <v>2</v>
      </c>
      <c r="AN45" s="21">
        <v>0</v>
      </c>
      <c r="AO45" s="21">
        <v>-1</v>
      </c>
      <c r="AP45" s="21" t="s">
        <v>121</v>
      </c>
      <c r="AQ45" s="21">
        <v>0</v>
      </c>
      <c r="AR45" s="21"/>
      <c r="AS45" s="21"/>
      <c r="AT45" s="21">
        <v>1</v>
      </c>
      <c r="AU45" s="21">
        <v>3</v>
      </c>
      <c r="AV45" s="21">
        <v>0</v>
      </c>
      <c r="AW45" s="21">
        <v>-1</v>
      </c>
      <c r="AX45" s="21" t="s">
        <v>121</v>
      </c>
      <c r="AY45" s="21">
        <v>0</v>
      </c>
      <c r="AZ45" s="21"/>
      <c r="BA45" s="21"/>
      <c r="BB45" s="15">
        <v>234.3</v>
      </c>
      <c r="BC45" s="15">
        <v>351.45</v>
      </c>
      <c r="BD45" s="15">
        <v>168.3</v>
      </c>
      <c r="BE45" s="15">
        <v>-66</v>
      </c>
      <c r="BF45" s="15" t="s">
        <v>121</v>
      </c>
      <c r="BG45" s="15" t="s">
        <v>231</v>
      </c>
      <c r="BH45" s="15"/>
      <c r="BI45" s="15"/>
      <c r="BJ45" s="15">
        <v>84.5</v>
      </c>
      <c r="BK45" s="15">
        <v>169</v>
      </c>
      <c r="BL45" s="15">
        <v>0</v>
      </c>
      <c r="BM45" s="15">
        <v>-84.5</v>
      </c>
      <c r="BN45" s="15" t="s">
        <v>121</v>
      </c>
      <c r="BO45" s="15" t="s">
        <v>231</v>
      </c>
      <c r="BP45" s="15"/>
      <c r="BQ45" s="15"/>
      <c r="BR45" s="15">
        <v>385</v>
      </c>
      <c r="BS45" s="15">
        <v>539</v>
      </c>
      <c r="BT45" s="15">
        <v>222.2</v>
      </c>
      <c r="BU45" s="15">
        <v>-162.8</v>
      </c>
      <c r="BV45" s="15" t="s">
        <v>121</v>
      </c>
      <c r="BW45" s="15">
        <v>397.2</v>
      </c>
      <c r="BX45" s="15"/>
      <c r="BY45" s="15"/>
      <c r="BZ45" s="22">
        <v>380</v>
      </c>
      <c r="CA45" s="22">
        <v>532</v>
      </c>
      <c r="CB45" s="15">
        <v>0</v>
      </c>
      <c r="CC45" s="15">
        <v>-380</v>
      </c>
      <c r="CD45" s="52" t="s">
        <v>121</v>
      </c>
      <c r="CE45" s="52" t="s">
        <v>231</v>
      </c>
      <c r="CF45" s="52"/>
      <c r="CG45" s="52"/>
    </row>
    <row r="46" spans="1:85">
      <c r="A46" s="14">
        <v>94</v>
      </c>
      <c r="B46" s="24">
        <v>103639</v>
      </c>
      <c r="C46" s="14" t="s">
        <v>174</v>
      </c>
      <c r="D46" s="14" t="s">
        <v>137</v>
      </c>
      <c r="E46" s="14" t="s">
        <v>155</v>
      </c>
      <c r="F46" s="15">
        <v>6</v>
      </c>
      <c r="G46" s="15">
        <v>11</v>
      </c>
      <c r="H46" s="15">
        <v>12</v>
      </c>
      <c r="I46" s="15">
        <v>1</v>
      </c>
      <c r="J46" s="15" t="s">
        <v>21</v>
      </c>
      <c r="K46" s="15">
        <v>12</v>
      </c>
      <c r="L46" s="15"/>
      <c r="M46" s="15"/>
      <c r="N46" s="15">
        <v>15</v>
      </c>
      <c r="O46" s="21">
        <v>17</v>
      </c>
      <c r="P46" s="21">
        <v>41</v>
      </c>
      <c r="Q46" s="21">
        <v>24</v>
      </c>
      <c r="R46" s="21" t="s">
        <v>21</v>
      </c>
      <c r="S46" s="21">
        <v>50</v>
      </c>
      <c r="T46" s="21"/>
      <c r="U46" s="21"/>
      <c r="V46" s="21">
        <v>29</v>
      </c>
      <c r="W46" s="21">
        <v>32</v>
      </c>
      <c r="X46" s="21">
        <v>22</v>
      </c>
      <c r="Y46" s="21">
        <v>-7</v>
      </c>
      <c r="Z46" s="21" t="s">
        <v>121</v>
      </c>
      <c r="AA46" s="21">
        <v>17</v>
      </c>
      <c r="AB46" s="21"/>
      <c r="AC46" s="21"/>
      <c r="AD46" s="21">
        <v>2</v>
      </c>
      <c r="AE46" s="21">
        <v>3</v>
      </c>
      <c r="AF46" s="21">
        <v>5</v>
      </c>
      <c r="AG46" s="21">
        <v>2</v>
      </c>
      <c r="AH46" s="21" t="s">
        <v>21</v>
      </c>
      <c r="AI46" s="21">
        <v>2</v>
      </c>
      <c r="AJ46" s="21"/>
      <c r="AK46" s="21"/>
      <c r="AL46" s="21">
        <v>1</v>
      </c>
      <c r="AM46" s="21">
        <v>2</v>
      </c>
      <c r="AN46" s="21">
        <v>0</v>
      </c>
      <c r="AO46" s="21">
        <v>-1</v>
      </c>
      <c r="AP46" s="21" t="s">
        <v>121</v>
      </c>
      <c r="AQ46" s="21">
        <v>0</v>
      </c>
      <c r="AR46" s="21"/>
      <c r="AS46" s="21"/>
      <c r="AT46" s="21">
        <v>2</v>
      </c>
      <c r="AU46" s="21">
        <v>4</v>
      </c>
      <c r="AV46" s="21">
        <v>1</v>
      </c>
      <c r="AW46" s="21">
        <v>-1</v>
      </c>
      <c r="AX46" s="21" t="s">
        <v>121</v>
      </c>
      <c r="AY46" s="21">
        <v>291</v>
      </c>
      <c r="AZ46" s="21"/>
      <c r="BA46" s="21"/>
      <c r="BB46" s="17">
        <v>150</v>
      </c>
      <c r="BC46" s="15">
        <v>225</v>
      </c>
      <c r="BD46" s="15">
        <v>168.3</v>
      </c>
      <c r="BE46" s="15">
        <v>18.3</v>
      </c>
      <c r="BF46" s="15" t="s">
        <v>20</v>
      </c>
      <c r="BG46" s="15">
        <v>168.3</v>
      </c>
      <c r="BH46" s="15"/>
      <c r="BI46" s="15"/>
      <c r="BJ46" s="15">
        <v>84.5</v>
      </c>
      <c r="BK46" s="15">
        <v>169</v>
      </c>
      <c r="BL46" s="15">
        <v>0</v>
      </c>
      <c r="BM46" s="15">
        <v>-84.5</v>
      </c>
      <c r="BN46" s="15" t="s">
        <v>121</v>
      </c>
      <c r="BO46" s="15" t="s">
        <v>231</v>
      </c>
      <c r="BP46" s="15"/>
      <c r="BQ46" s="15"/>
      <c r="BR46" s="15">
        <v>689</v>
      </c>
      <c r="BS46" s="17">
        <v>861</v>
      </c>
      <c r="BT46" s="15">
        <v>132.8</v>
      </c>
      <c r="BU46" s="15">
        <v>-556.2</v>
      </c>
      <c r="BV46" s="15" t="s">
        <v>121</v>
      </c>
      <c r="BW46" s="15">
        <v>166.3</v>
      </c>
      <c r="BX46" s="17"/>
      <c r="BY46" s="17"/>
      <c r="BZ46" s="22">
        <v>380</v>
      </c>
      <c r="CA46" s="22">
        <v>532</v>
      </c>
      <c r="CB46" s="15">
        <v>0</v>
      </c>
      <c r="CC46" s="15">
        <v>-380</v>
      </c>
      <c r="CD46" s="52" t="s">
        <v>121</v>
      </c>
      <c r="CE46" s="52" t="s">
        <v>231</v>
      </c>
      <c r="CF46" s="52"/>
      <c r="CG46" s="52"/>
    </row>
    <row r="47" spans="1:85">
      <c r="A47" s="14">
        <v>14</v>
      </c>
      <c r="B47" s="14">
        <v>578</v>
      </c>
      <c r="C47" s="14" t="s">
        <v>175</v>
      </c>
      <c r="D47" s="14" t="s">
        <v>123</v>
      </c>
      <c r="E47" s="14" t="s">
        <v>176</v>
      </c>
      <c r="F47" s="15">
        <v>17</v>
      </c>
      <c r="G47" s="15">
        <v>24</v>
      </c>
      <c r="H47" s="15">
        <v>21</v>
      </c>
      <c r="I47" s="15">
        <v>4</v>
      </c>
      <c r="J47" s="15" t="s">
        <v>20</v>
      </c>
      <c r="K47" s="15">
        <v>22</v>
      </c>
      <c r="L47" s="15"/>
      <c r="M47" s="15"/>
      <c r="N47" s="15">
        <v>48</v>
      </c>
      <c r="O47" s="21">
        <v>56</v>
      </c>
      <c r="P47" s="21">
        <v>55</v>
      </c>
      <c r="Q47" s="21">
        <v>7</v>
      </c>
      <c r="R47" s="21" t="s">
        <v>20</v>
      </c>
      <c r="S47" s="21">
        <v>49</v>
      </c>
      <c r="T47" s="21"/>
      <c r="U47" s="21"/>
      <c r="V47" s="21">
        <v>69</v>
      </c>
      <c r="W47" s="21">
        <v>81</v>
      </c>
      <c r="X47" s="21">
        <v>106</v>
      </c>
      <c r="Y47" s="21">
        <v>25</v>
      </c>
      <c r="Z47" s="21" t="s">
        <v>21</v>
      </c>
      <c r="AA47" s="21">
        <v>96</v>
      </c>
      <c r="AB47" s="21"/>
      <c r="AC47" s="21"/>
      <c r="AD47" s="21">
        <v>8</v>
      </c>
      <c r="AE47" s="21">
        <v>10</v>
      </c>
      <c r="AF47" s="21">
        <v>13</v>
      </c>
      <c r="AG47" s="21">
        <v>3</v>
      </c>
      <c r="AH47" s="21" t="s">
        <v>21</v>
      </c>
      <c r="AI47" s="21">
        <v>10</v>
      </c>
      <c r="AJ47" s="21"/>
      <c r="AK47" s="21"/>
      <c r="AL47" s="21">
        <v>1</v>
      </c>
      <c r="AM47" s="21">
        <v>2</v>
      </c>
      <c r="AN47" s="21">
        <v>1</v>
      </c>
      <c r="AO47" s="21">
        <v>0</v>
      </c>
      <c r="AP47" s="21" t="s">
        <v>20</v>
      </c>
      <c r="AQ47" s="21">
        <v>0</v>
      </c>
      <c r="AR47" s="21"/>
      <c r="AS47" s="21"/>
      <c r="AT47" s="21">
        <v>5</v>
      </c>
      <c r="AU47" s="21">
        <v>8</v>
      </c>
      <c r="AV47" s="21">
        <v>17</v>
      </c>
      <c r="AW47" s="21">
        <v>9</v>
      </c>
      <c r="AX47" s="21" t="s">
        <v>21</v>
      </c>
      <c r="AY47" s="21">
        <v>5420.44</v>
      </c>
      <c r="AZ47" s="21"/>
      <c r="BA47" s="21"/>
      <c r="BB47" s="15">
        <v>462</v>
      </c>
      <c r="BC47" s="15">
        <v>693</v>
      </c>
      <c r="BD47" s="15">
        <v>0</v>
      </c>
      <c r="BE47" s="15">
        <v>-462</v>
      </c>
      <c r="BF47" s="15" t="s">
        <v>121</v>
      </c>
      <c r="BG47" s="15" t="s">
        <v>231</v>
      </c>
      <c r="BH47" s="15"/>
      <c r="BI47" s="15"/>
      <c r="BJ47" s="15">
        <v>168</v>
      </c>
      <c r="BK47" s="15">
        <v>252</v>
      </c>
      <c r="BL47" s="15">
        <v>344.01</v>
      </c>
      <c r="BM47" s="15">
        <v>92.01</v>
      </c>
      <c r="BN47" s="15" t="s">
        <v>21</v>
      </c>
      <c r="BO47" s="15">
        <v>344.01</v>
      </c>
      <c r="BP47" s="15"/>
      <c r="BQ47" s="15"/>
      <c r="BR47" s="15">
        <v>380.5</v>
      </c>
      <c r="BS47" s="15">
        <v>533</v>
      </c>
      <c r="BT47" s="15">
        <v>1181.2</v>
      </c>
      <c r="BU47" s="15">
        <v>648.2</v>
      </c>
      <c r="BV47" s="15" t="s">
        <v>21</v>
      </c>
      <c r="BW47" s="15">
        <v>1351.7</v>
      </c>
      <c r="BX47" s="15"/>
      <c r="BY47" s="15"/>
      <c r="BZ47" s="22">
        <v>1431</v>
      </c>
      <c r="CA47" s="22">
        <v>1788.75</v>
      </c>
      <c r="CB47" s="15">
        <v>2940</v>
      </c>
      <c r="CC47" s="15">
        <v>1151.25</v>
      </c>
      <c r="CD47" s="52" t="s">
        <v>21</v>
      </c>
      <c r="CE47" s="52">
        <v>2058</v>
      </c>
      <c r="CF47" s="52"/>
      <c r="CG47" s="52"/>
    </row>
    <row r="48" spans="1:85">
      <c r="A48" s="14">
        <v>16</v>
      </c>
      <c r="B48" s="14">
        <v>373</v>
      </c>
      <c r="C48" s="14" t="s">
        <v>177</v>
      </c>
      <c r="D48" s="14" t="s">
        <v>132</v>
      </c>
      <c r="E48" s="14" t="s">
        <v>176</v>
      </c>
      <c r="F48" s="15">
        <v>17</v>
      </c>
      <c r="G48" s="15">
        <v>23</v>
      </c>
      <c r="H48" s="15">
        <v>69</v>
      </c>
      <c r="I48" s="15">
        <v>46</v>
      </c>
      <c r="J48" s="15" t="s">
        <v>21</v>
      </c>
      <c r="K48" s="15">
        <v>58</v>
      </c>
      <c r="L48" s="15"/>
      <c r="M48" s="15"/>
      <c r="N48" s="15">
        <v>42</v>
      </c>
      <c r="O48" s="21">
        <v>49</v>
      </c>
      <c r="P48" s="21">
        <v>19</v>
      </c>
      <c r="Q48" s="21">
        <v>-23</v>
      </c>
      <c r="R48" s="21" t="s">
        <v>121</v>
      </c>
      <c r="S48" s="21">
        <v>15</v>
      </c>
      <c r="T48" s="21"/>
      <c r="U48" s="21"/>
      <c r="V48" s="21">
        <v>40</v>
      </c>
      <c r="W48" s="21">
        <v>46</v>
      </c>
      <c r="X48" s="21">
        <v>68</v>
      </c>
      <c r="Y48" s="21">
        <v>22</v>
      </c>
      <c r="Z48" s="21" t="s">
        <v>21</v>
      </c>
      <c r="AA48" s="21">
        <v>60</v>
      </c>
      <c r="AB48" s="21"/>
      <c r="AC48" s="21"/>
      <c r="AD48" s="21">
        <v>8</v>
      </c>
      <c r="AE48" s="21">
        <v>10</v>
      </c>
      <c r="AF48" s="21">
        <v>7</v>
      </c>
      <c r="AG48" s="21">
        <v>-1</v>
      </c>
      <c r="AH48" s="21" t="s">
        <v>121</v>
      </c>
      <c r="AI48" s="21">
        <v>6</v>
      </c>
      <c r="AJ48" s="21"/>
      <c r="AK48" s="21"/>
      <c r="AL48" s="21">
        <v>1</v>
      </c>
      <c r="AM48" s="21">
        <v>2</v>
      </c>
      <c r="AN48" s="21">
        <v>2</v>
      </c>
      <c r="AO48" s="21">
        <v>0</v>
      </c>
      <c r="AP48" s="21" t="s">
        <v>21</v>
      </c>
      <c r="AQ48" s="21">
        <v>198</v>
      </c>
      <c r="AR48" s="21"/>
      <c r="AS48" s="21"/>
      <c r="AT48" s="21">
        <v>13</v>
      </c>
      <c r="AU48" s="21">
        <v>20</v>
      </c>
      <c r="AV48" s="21">
        <v>11</v>
      </c>
      <c r="AW48" s="21">
        <v>-2</v>
      </c>
      <c r="AX48" s="21" t="s">
        <v>121</v>
      </c>
      <c r="AY48" s="21">
        <v>3492</v>
      </c>
      <c r="AZ48" s="21"/>
      <c r="BA48" s="21"/>
      <c r="BB48" s="15">
        <v>178.2</v>
      </c>
      <c r="BC48" s="15">
        <v>267.3</v>
      </c>
      <c r="BD48" s="15">
        <v>544.5</v>
      </c>
      <c r="BE48" s="15">
        <v>277.2</v>
      </c>
      <c r="BF48" s="15" t="s">
        <v>21</v>
      </c>
      <c r="BG48" s="15">
        <v>544.5</v>
      </c>
      <c r="BH48" s="15"/>
      <c r="BI48" s="15"/>
      <c r="BJ48" s="15">
        <v>702.5</v>
      </c>
      <c r="BK48" s="15">
        <v>843</v>
      </c>
      <c r="BL48" s="15">
        <v>84.5</v>
      </c>
      <c r="BM48" s="15">
        <v>-618</v>
      </c>
      <c r="BN48" s="15" t="s">
        <v>121</v>
      </c>
      <c r="BO48" s="15" t="s">
        <v>231</v>
      </c>
      <c r="BP48" s="15"/>
      <c r="BQ48" s="15"/>
      <c r="BR48" s="15">
        <v>794.5</v>
      </c>
      <c r="BS48" s="17">
        <v>993</v>
      </c>
      <c r="BT48" s="15">
        <v>411</v>
      </c>
      <c r="BU48" s="15">
        <v>-383.5</v>
      </c>
      <c r="BV48" s="15" t="s">
        <v>121</v>
      </c>
      <c r="BW48" s="15">
        <v>344</v>
      </c>
      <c r="BX48" s="17"/>
      <c r="BY48" s="17"/>
      <c r="BZ48" s="22">
        <v>1737</v>
      </c>
      <c r="CA48" s="22">
        <v>2171.25</v>
      </c>
      <c r="CB48" s="15">
        <v>2202.03</v>
      </c>
      <c r="CC48" s="15">
        <v>30.7800000000002</v>
      </c>
      <c r="CD48" s="52" t="s">
        <v>21</v>
      </c>
      <c r="CE48" s="52">
        <v>1727.03</v>
      </c>
      <c r="CF48" s="52"/>
      <c r="CG48" s="52"/>
    </row>
    <row r="49" spans="1:85">
      <c r="A49" s="14">
        <v>20</v>
      </c>
      <c r="B49" s="14">
        <v>515</v>
      </c>
      <c r="C49" s="14" t="s">
        <v>178</v>
      </c>
      <c r="D49" s="14" t="s">
        <v>132</v>
      </c>
      <c r="E49" s="14" t="s">
        <v>176</v>
      </c>
      <c r="F49" s="15">
        <v>17</v>
      </c>
      <c r="G49" s="15">
        <v>23</v>
      </c>
      <c r="H49" s="15">
        <v>25</v>
      </c>
      <c r="I49" s="15">
        <v>2</v>
      </c>
      <c r="J49" s="15" t="s">
        <v>21</v>
      </c>
      <c r="K49" s="15">
        <v>18</v>
      </c>
      <c r="L49" s="15"/>
      <c r="M49" s="15"/>
      <c r="N49" s="15">
        <v>75</v>
      </c>
      <c r="O49" s="21">
        <v>82</v>
      </c>
      <c r="P49" s="21">
        <v>35</v>
      </c>
      <c r="Q49" s="21">
        <v>-40</v>
      </c>
      <c r="R49" s="21" t="s">
        <v>121</v>
      </c>
      <c r="S49" s="21">
        <v>28</v>
      </c>
      <c r="T49" s="21"/>
      <c r="U49" s="21"/>
      <c r="V49" s="21">
        <v>63</v>
      </c>
      <c r="W49" s="21">
        <v>73</v>
      </c>
      <c r="X49" s="21">
        <v>26</v>
      </c>
      <c r="Y49" s="21">
        <v>-37</v>
      </c>
      <c r="Z49" s="21" t="s">
        <v>121</v>
      </c>
      <c r="AA49" s="21">
        <v>25</v>
      </c>
      <c r="AB49" s="21"/>
      <c r="AC49" s="21"/>
      <c r="AD49" s="21">
        <v>2</v>
      </c>
      <c r="AE49" s="21">
        <v>3</v>
      </c>
      <c r="AF49" s="21">
        <v>5</v>
      </c>
      <c r="AG49" s="21">
        <v>2</v>
      </c>
      <c r="AH49" s="21" t="s">
        <v>21</v>
      </c>
      <c r="AI49" s="21">
        <v>4</v>
      </c>
      <c r="AJ49" s="21"/>
      <c r="AK49" s="21"/>
      <c r="AL49" s="21">
        <v>1</v>
      </c>
      <c r="AM49" s="21">
        <v>2</v>
      </c>
      <c r="AN49" s="21">
        <v>0</v>
      </c>
      <c r="AO49" s="21">
        <v>-1</v>
      </c>
      <c r="AP49" s="21" t="s">
        <v>121</v>
      </c>
      <c r="AQ49" s="21">
        <v>0</v>
      </c>
      <c r="AR49" s="21"/>
      <c r="AS49" s="21"/>
      <c r="AT49" s="21">
        <v>5</v>
      </c>
      <c r="AU49" s="21">
        <v>8</v>
      </c>
      <c r="AV49" s="21">
        <v>10</v>
      </c>
      <c r="AW49" s="21">
        <v>2</v>
      </c>
      <c r="AX49" s="21" t="s">
        <v>21</v>
      </c>
      <c r="AY49" s="21">
        <v>2269.8</v>
      </c>
      <c r="AZ49" s="21"/>
      <c r="BA49" s="21"/>
      <c r="BB49" s="15">
        <v>734</v>
      </c>
      <c r="BC49" s="15">
        <v>1027.6</v>
      </c>
      <c r="BD49" s="15">
        <v>396</v>
      </c>
      <c r="BE49" s="15">
        <v>-338</v>
      </c>
      <c r="BF49" s="15" t="s">
        <v>121</v>
      </c>
      <c r="BG49" s="15">
        <v>990</v>
      </c>
      <c r="BH49" s="15"/>
      <c r="BI49" s="15"/>
      <c r="BJ49" s="15">
        <v>84.5</v>
      </c>
      <c r="BK49" s="15">
        <v>169</v>
      </c>
      <c r="BL49" s="15">
        <v>0</v>
      </c>
      <c r="BM49" s="15">
        <v>-84.5</v>
      </c>
      <c r="BN49" s="15" t="s">
        <v>121</v>
      </c>
      <c r="BO49" s="15" t="s">
        <v>231</v>
      </c>
      <c r="BP49" s="15"/>
      <c r="BQ49" s="15"/>
      <c r="BR49" s="15">
        <v>411</v>
      </c>
      <c r="BS49" s="15">
        <v>575</v>
      </c>
      <c r="BT49" s="15">
        <v>1260.01</v>
      </c>
      <c r="BU49" s="15">
        <v>685.01</v>
      </c>
      <c r="BV49" s="15" t="s">
        <v>21</v>
      </c>
      <c r="BW49" s="15">
        <v>889.29</v>
      </c>
      <c r="BX49" s="15"/>
      <c r="BY49" s="15"/>
      <c r="BZ49" s="22">
        <v>2730</v>
      </c>
      <c r="CA49" s="22">
        <v>3412.5</v>
      </c>
      <c r="CB49" s="15">
        <v>1054</v>
      </c>
      <c r="CC49" s="15">
        <v>-1676</v>
      </c>
      <c r="CD49" s="52" t="s">
        <v>121</v>
      </c>
      <c r="CE49" s="52">
        <v>570</v>
      </c>
      <c r="CF49" s="52"/>
      <c r="CG49" s="52"/>
    </row>
    <row r="50" spans="1:85">
      <c r="A50" s="14">
        <v>22</v>
      </c>
      <c r="B50" s="14">
        <v>308</v>
      </c>
      <c r="C50" s="14" t="s">
        <v>179</v>
      </c>
      <c r="D50" s="14" t="s">
        <v>123</v>
      </c>
      <c r="E50" s="14" t="s">
        <v>176</v>
      </c>
      <c r="F50" s="15">
        <v>27</v>
      </c>
      <c r="G50" s="15">
        <v>34</v>
      </c>
      <c r="H50" s="15">
        <v>17</v>
      </c>
      <c r="I50" s="15">
        <v>-10</v>
      </c>
      <c r="J50" s="15" t="s">
        <v>121</v>
      </c>
      <c r="K50" s="15">
        <v>17</v>
      </c>
      <c r="L50" s="15"/>
      <c r="M50" s="15"/>
      <c r="N50" s="15">
        <v>28</v>
      </c>
      <c r="O50" s="21">
        <v>33</v>
      </c>
      <c r="P50" s="21">
        <v>26</v>
      </c>
      <c r="Q50" s="21">
        <v>-2</v>
      </c>
      <c r="R50" s="21" t="s">
        <v>121</v>
      </c>
      <c r="S50" s="21">
        <v>25</v>
      </c>
      <c r="T50" s="21"/>
      <c r="U50" s="21"/>
      <c r="V50" s="21">
        <v>31</v>
      </c>
      <c r="W50" s="21">
        <v>35</v>
      </c>
      <c r="X50" s="21">
        <v>25</v>
      </c>
      <c r="Y50" s="21">
        <v>-6</v>
      </c>
      <c r="Z50" s="21" t="s">
        <v>121</v>
      </c>
      <c r="AA50" s="21">
        <v>21</v>
      </c>
      <c r="AB50" s="21"/>
      <c r="AC50" s="21"/>
      <c r="AD50" s="21">
        <v>1</v>
      </c>
      <c r="AE50" s="21">
        <v>1</v>
      </c>
      <c r="AF50" s="21">
        <v>8</v>
      </c>
      <c r="AG50" s="21">
        <v>7</v>
      </c>
      <c r="AH50" s="21" t="s">
        <v>21</v>
      </c>
      <c r="AI50" s="21">
        <v>6</v>
      </c>
      <c r="AJ50" s="21"/>
      <c r="AK50" s="21"/>
      <c r="AL50" s="21">
        <v>1</v>
      </c>
      <c r="AM50" s="21">
        <v>2</v>
      </c>
      <c r="AN50" s="21">
        <v>0</v>
      </c>
      <c r="AO50" s="21">
        <v>-1</v>
      </c>
      <c r="AP50" s="21" t="s">
        <v>121</v>
      </c>
      <c r="AQ50" s="21">
        <v>0</v>
      </c>
      <c r="AR50" s="21"/>
      <c r="AS50" s="21"/>
      <c r="AT50" s="21">
        <v>6</v>
      </c>
      <c r="AU50" s="21">
        <v>9</v>
      </c>
      <c r="AV50" s="21">
        <v>3</v>
      </c>
      <c r="AW50" s="21">
        <v>-3</v>
      </c>
      <c r="AX50" s="21" t="s">
        <v>121</v>
      </c>
      <c r="AY50" s="21">
        <v>1455</v>
      </c>
      <c r="AZ50" s="21"/>
      <c r="BA50" s="21"/>
      <c r="BB50" s="15">
        <v>408</v>
      </c>
      <c r="BC50" s="15">
        <v>612</v>
      </c>
      <c r="BD50" s="15">
        <v>0</v>
      </c>
      <c r="BE50" s="15">
        <v>-408</v>
      </c>
      <c r="BF50" s="15" t="s">
        <v>121</v>
      </c>
      <c r="BG50" s="15" t="s">
        <v>231</v>
      </c>
      <c r="BH50" s="15"/>
      <c r="BI50" s="15"/>
      <c r="BJ50" s="15">
        <v>168</v>
      </c>
      <c r="BK50" s="15">
        <v>252</v>
      </c>
      <c r="BL50" s="15">
        <v>0</v>
      </c>
      <c r="BM50" s="15">
        <v>-168</v>
      </c>
      <c r="BN50" s="15" t="s">
        <v>121</v>
      </c>
      <c r="BO50" s="15" t="s">
        <v>231</v>
      </c>
      <c r="BP50" s="15"/>
      <c r="BQ50" s="15"/>
      <c r="BR50" s="15">
        <v>624</v>
      </c>
      <c r="BS50" s="17">
        <v>780</v>
      </c>
      <c r="BT50" s="15">
        <v>583.01</v>
      </c>
      <c r="BU50" s="15">
        <v>-40.99</v>
      </c>
      <c r="BV50" s="15" t="s">
        <v>121</v>
      </c>
      <c r="BW50" s="15">
        <v>548.01</v>
      </c>
      <c r="BX50" s="17"/>
      <c r="BY50" s="17"/>
      <c r="BZ50" s="22">
        <v>4408</v>
      </c>
      <c r="CA50" s="22">
        <v>5510</v>
      </c>
      <c r="CB50" s="15">
        <v>1842.53</v>
      </c>
      <c r="CC50" s="15">
        <v>-2565.47</v>
      </c>
      <c r="CD50" s="52" t="s">
        <v>121</v>
      </c>
      <c r="CE50" s="52">
        <v>2543.03</v>
      </c>
      <c r="CF50" s="52"/>
      <c r="CG50" s="52"/>
    </row>
    <row r="51" spans="1:85">
      <c r="A51" s="14">
        <v>23</v>
      </c>
      <c r="B51" s="14">
        <v>517</v>
      </c>
      <c r="C51" s="14" t="s">
        <v>180</v>
      </c>
      <c r="D51" s="14" t="s">
        <v>119</v>
      </c>
      <c r="E51" s="14" t="s">
        <v>176</v>
      </c>
      <c r="F51" s="15">
        <v>27</v>
      </c>
      <c r="G51" s="15">
        <v>35</v>
      </c>
      <c r="H51" s="15">
        <v>9</v>
      </c>
      <c r="I51" s="15">
        <v>-18</v>
      </c>
      <c r="J51" s="15" t="s">
        <v>121</v>
      </c>
      <c r="K51" s="15">
        <v>2</v>
      </c>
      <c r="L51" s="15"/>
      <c r="M51" s="15"/>
      <c r="N51" s="15">
        <v>53</v>
      </c>
      <c r="O51" s="21">
        <v>60</v>
      </c>
      <c r="P51" s="21">
        <v>52</v>
      </c>
      <c r="Q51" s="21">
        <v>-1</v>
      </c>
      <c r="R51" s="21" t="s">
        <v>121</v>
      </c>
      <c r="S51" s="21">
        <v>50</v>
      </c>
      <c r="T51" s="21"/>
      <c r="U51" s="21"/>
      <c r="V51" s="21">
        <v>41</v>
      </c>
      <c r="W51" s="21">
        <v>47</v>
      </c>
      <c r="X51" s="21">
        <v>36</v>
      </c>
      <c r="Y51" s="21">
        <v>-5</v>
      </c>
      <c r="Z51" s="21" t="s">
        <v>121</v>
      </c>
      <c r="AA51" s="21">
        <v>37</v>
      </c>
      <c r="AB51" s="21"/>
      <c r="AC51" s="21"/>
      <c r="AD51" s="21">
        <v>1</v>
      </c>
      <c r="AE51" s="21">
        <v>1</v>
      </c>
      <c r="AF51" s="21">
        <v>3</v>
      </c>
      <c r="AG51" s="21">
        <v>2</v>
      </c>
      <c r="AH51" s="21" t="s">
        <v>21</v>
      </c>
      <c r="AI51" s="21">
        <v>3</v>
      </c>
      <c r="AJ51" s="21"/>
      <c r="AK51" s="21"/>
      <c r="AL51" s="21">
        <v>1</v>
      </c>
      <c r="AM51" s="21">
        <v>2</v>
      </c>
      <c r="AN51" s="21">
        <v>1</v>
      </c>
      <c r="AO51" s="21">
        <v>0</v>
      </c>
      <c r="AP51" s="21" t="s">
        <v>20</v>
      </c>
      <c r="AQ51" s="21">
        <v>198</v>
      </c>
      <c r="AR51" s="21"/>
      <c r="AS51" s="21"/>
      <c r="AT51" s="21">
        <v>1</v>
      </c>
      <c r="AU51" s="21">
        <v>3</v>
      </c>
      <c r="AV51" s="21">
        <v>11</v>
      </c>
      <c r="AW51" s="21">
        <v>8</v>
      </c>
      <c r="AX51" s="21" t="s">
        <v>21</v>
      </c>
      <c r="AY51" s="21">
        <v>3492</v>
      </c>
      <c r="AZ51" s="21"/>
      <c r="BA51" s="21"/>
      <c r="BB51" s="15">
        <v>380.1</v>
      </c>
      <c r="BC51" s="15">
        <v>570.15</v>
      </c>
      <c r="BD51" s="15">
        <v>990.01</v>
      </c>
      <c r="BE51" s="15">
        <v>419.86</v>
      </c>
      <c r="BF51" s="15" t="s">
        <v>21</v>
      </c>
      <c r="BG51" s="15">
        <v>594.01</v>
      </c>
      <c r="BH51" s="15"/>
      <c r="BI51" s="15"/>
      <c r="BJ51" s="15">
        <v>86</v>
      </c>
      <c r="BK51" s="15">
        <v>172</v>
      </c>
      <c r="BL51" s="15">
        <v>86</v>
      </c>
      <c r="BM51" s="15">
        <v>0</v>
      </c>
      <c r="BN51" s="15" t="s">
        <v>20</v>
      </c>
      <c r="BO51" s="15">
        <v>86</v>
      </c>
      <c r="BP51" s="15"/>
      <c r="BQ51" s="15"/>
      <c r="BR51" s="15">
        <v>848.65</v>
      </c>
      <c r="BS51" s="17">
        <v>1061</v>
      </c>
      <c r="BT51" s="15">
        <v>483.25</v>
      </c>
      <c r="BU51" s="15">
        <v>-365.4</v>
      </c>
      <c r="BV51" s="15" t="s">
        <v>121</v>
      </c>
      <c r="BW51" s="15">
        <v>448.25</v>
      </c>
      <c r="BX51" s="17"/>
      <c r="BY51" s="17"/>
      <c r="BZ51" s="22">
        <v>2230</v>
      </c>
      <c r="CA51" s="22">
        <v>2787.5</v>
      </c>
      <c r="CB51" s="15">
        <v>3207.06</v>
      </c>
      <c r="CC51" s="15">
        <v>419.56</v>
      </c>
      <c r="CD51" s="52" t="s">
        <v>21</v>
      </c>
      <c r="CE51" s="52">
        <v>3302.06</v>
      </c>
      <c r="CF51" s="52"/>
      <c r="CG51" s="52"/>
    </row>
    <row r="52" spans="1:85">
      <c r="A52" s="14">
        <v>26</v>
      </c>
      <c r="B52" s="14">
        <v>744</v>
      </c>
      <c r="C52" s="14" t="s">
        <v>181</v>
      </c>
      <c r="D52" s="14" t="s">
        <v>123</v>
      </c>
      <c r="E52" s="14" t="s">
        <v>176</v>
      </c>
      <c r="F52" s="15">
        <v>20</v>
      </c>
      <c r="G52" s="15">
        <v>27</v>
      </c>
      <c r="H52" s="15">
        <v>21</v>
      </c>
      <c r="I52" s="15">
        <v>1</v>
      </c>
      <c r="J52" s="15" t="s">
        <v>20</v>
      </c>
      <c r="K52" s="15">
        <v>21</v>
      </c>
      <c r="L52" s="15"/>
      <c r="M52" s="15"/>
      <c r="N52" s="15">
        <v>31</v>
      </c>
      <c r="O52" s="21">
        <v>35</v>
      </c>
      <c r="P52" s="21">
        <v>26</v>
      </c>
      <c r="Q52" s="21">
        <v>-5</v>
      </c>
      <c r="R52" s="21" t="s">
        <v>121</v>
      </c>
      <c r="S52" s="21">
        <v>22</v>
      </c>
      <c r="T52" s="21"/>
      <c r="U52" s="21"/>
      <c r="V52" s="21">
        <v>50</v>
      </c>
      <c r="W52" s="21">
        <v>57</v>
      </c>
      <c r="X52" s="21">
        <v>37</v>
      </c>
      <c r="Y52" s="21">
        <v>-13</v>
      </c>
      <c r="Z52" s="21" t="s">
        <v>121</v>
      </c>
      <c r="AA52" s="21">
        <v>32</v>
      </c>
      <c r="AB52" s="21"/>
      <c r="AC52" s="21"/>
      <c r="AD52" s="21">
        <v>4</v>
      </c>
      <c r="AE52" s="21">
        <v>5</v>
      </c>
      <c r="AF52" s="21">
        <v>6</v>
      </c>
      <c r="AG52" s="21">
        <v>1</v>
      </c>
      <c r="AH52" s="21" t="s">
        <v>21</v>
      </c>
      <c r="AI52" s="21">
        <v>5</v>
      </c>
      <c r="AJ52" s="21"/>
      <c r="AK52" s="21"/>
      <c r="AL52" s="21">
        <v>1</v>
      </c>
      <c r="AM52" s="21">
        <v>2</v>
      </c>
      <c r="AN52" s="21">
        <v>0</v>
      </c>
      <c r="AO52" s="21">
        <v>-1</v>
      </c>
      <c r="AP52" s="21" t="s">
        <v>121</v>
      </c>
      <c r="AQ52" s="21">
        <v>0</v>
      </c>
      <c r="AR52" s="21"/>
      <c r="AS52" s="21"/>
      <c r="AT52" s="21">
        <v>6</v>
      </c>
      <c r="AU52" s="21">
        <v>9</v>
      </c>
      <c r="AV52" s="21">
        <v>4</v>
      </c>
      <c r="AW52" s="21">
        <v>-2</v>
      </c>
      <c r="AX52" s="21" t="s">
        <v>121</v>
      </c>
      <c r="AY52" s="21">
        <v>2619</v>
      </c>
      <c r="AZ52" s="21"/>
      <c r="BA52" s="21"/>
      <c r="BB52" s="17">
        <v>300</v>
      </c>
      <c r="BC52" s="15">
        <v>450</v>
      </c>
      <c r="BD52" s="15">
        <v>198</v>
      </c>
      <c r="BE52" s="15">
        <v>-102</v>
      </c>
      <c r="BF52" s="15" t="s">
        <v>121</v>
      </c>
      <c r="BG52" s="15">
        <v>198</v>
      </c>
      <c r="BH52" s="15"/>
      <c r="BI52" s="15"/>
      <c r="BJ52" s="15">
        <v>168</v>
      </c>
      <c r="BK52" s="15">
        <v>252</v>
      </c>
      <c r="BL52" s="15">
        <v>0</v>
      </c>
      <c r="BM52" s="15">
        <v>-168</v>
      </c>
      <c r="BN52" s="15" t="s">
        <v>121</v>
      </c>
      <c r="BO52" s="15" t="s">
        <v>231</v>
      </c>
      <c r="BP52" s="15"/>
      <c r="BQ52" s="15"/>
      <c r="BR52" s="15">
        <v>240.5</v>
      </c>
      <c r="BS52" s="15">
        <v>337</v>
      </c>
      <c r="BT52" s="15">
        <v>660.53</v>
      </c>
      <c r="BU52" s="15">
        <v>323.53</v>
      </c>
      <c r="BV52" s="15" t="s">
        <v>21</v>
      </c>
      <c r="BW52" s="15">
        <v>382.03</v>
      </c>
      <c r="BX52" s="15"/>
      <c r="BY52" s="15"/>
      <c r="BZ52" s="22">
        <v>2336.8</v>
      </c>
      <c r="CA52" s="22">
        <v>2921</v>
      </c>
      <c r="CB52" s="15">
        <v>569</v>
      </c>
      <c r="CC52" s="15">
        <v>-1767.8</v>
      </c>
      <c r="CD52" s="52" t="s">
        <v>121</v>
      </c>
      <c r="CE52" s="52">
        <v>569</v>
      </c>
      <c r="CF52" s="52"/>
      <c r="CG52" s="52"/>
    </row>
    <row r="53" spans="1:85">
      <c r="A53" s="14">
        <v>28</v>
      </c>
      <c r="B53" s="14">
        <v>391</v>
      </c>
      <c r="C53" s="14" t="s">
        <v>182</v>
      </c>
      <c r="D53" s="14" t="s">
        <v>132</v>
      </c>
      <c r="E53" s="14" t="s">
        <v>176</v>
      </c>
      <c r="F53" s="15">
        <v>17</v>
      </c>
      <c r="G53" s="15">
        <v>23</v>
      </c>
      <c r="H53" s="15">
        <v>10</v>
      </c>
      <c r="I53" s="15">
        <v>-7</v>
      </c>
      <c r="J53" s="15" t="s">
        <v>121</v>
      </c>
      <c r="K53" s="15">
        <v>12</v>
      </c>
      <c r="L53" s="15"/>
      <c r="M53" s="15"/>
      <c r="N53" s="15">
        <v>65</v>
      </c>
      <c r="O53" s="21">
        <v>75</v>
      </c>
      <c r="P53" s="21">
        <v>60</v>
      </c>
      <c r="Q53" s="21">
        <v>-5</v>
      </c>
      <c r="R53" s="21" t="s">
        <v>121</v>
      </c>
      <c r="S53" s="21">
        <v>47</v>
      </c>
      <c r="T53" s="21"/>
      <c r="U53" s="21"/>
      <c r="V53" s="21">
        <v>74</v>
      </c>
      <c r="W53" s="21">
        <v>84</v>
      </c>
      <c r="X53" s="21">
        <v>38</v>
      </c>
      <c r="Y53" s="21">
        <v>-36</v>
      </c>
      <c r="Z53" s="21" t="s">
        <v>121</v>
      </c>
      <c r="AA53" s="21">
        <v>34</v>
      </c>
      <c r="AB53" s="21"/>
      <c r="AC53" s="21"/>
      <c r="AD53" s="21">
        <v>1</v>
      </c>
      <c r="AE53" s="21">
        <v>1</v>
      </c>
      <c r="AF53" s="21">
        <v>6</v>
      </c>
      <c r="AG53" s="21">
        <v>5</v>
      </c>
      <c r="AH53" s="21" t="s">
        <v>21</v>
      </c>
      <c r="AI53" s="21">
        <v>6</v>
      </c>
      <c r="AJ53" s="21"/>
      <c r="AK53" s="21"/>
      <c r="AL53" s="21">
        <v>1</v>
      </c>
      <c r="AM53" s="21">
        <v>2</v>
      </c>
      <c r="AN53" s="21">
        <v>2</v>
      </c>
      <c r="AO53" s="21">
        <v>0</v>
      </c>
      <c r="AP53" s="21" t="s">
        <v>21</v>
      </c>
      <c r="AQ53" s="21">
        <v>396</v>
      </c>
      <c r="AR53" s="21"/>
      <c r="AS53" s="21"/>
      <c r="AT53" s="21">
        <v>1</v>
      </c>
      <c r="AU53" s="21">
        <v>3</v>
      </c>
      <c r="AV53" s="21">
        <v>12</v>
      </c>
      <c r="AW53" s="21">
        <v>9</v>
      </c>
      <c r="AX53" s="21" t="s">
        <v>21</v>
      </c>
      <c r="AY53" s="21">
        <v>2269.8</v>
      </c>
      <c r="AZ53" s="21"/>
      <c r="BA53" s="21"/>
      <c r="BB53" s="17">
        <v>150</v>
      </c>
      <c r="BC53" s="15">
        <v>225</v>
      </c>
      <c r="BD53" s="15">
        <v>396.01</v>
      </c>
      <c r="BE53" s="15">
        <v>171.01</v>
      </c>
      <c r="BF53" s="15" t="s">
        <v>21</v>
      </c>
      <c r="BG53" s="15">
        <v>594.01</v>
      </c>
      <c r="BH53" s="15"/>
      <c r="BI53" s="15"/>
      <c r="BJ53" s="15">
        <v>84.5</v>
      </c>
      <c r="BK53" s="15">
        <v>169</v>
      </c>
      <c r="BL53" s="15">
        <v>66</v>
      </c>
      <c r="BM53" s="15">
        <v>-18.5</v>
      </c>
      <c r="BN53" s="15" t="s">
        <v>121</v>
      </c>
      <c r="BO53" s="15">
        <v>66</v>
      </c>
      <c r="BP53" s="15"/>
      <c r="BQ53" s="15"/>
      <c r="BR53" s="15">
        <v>1706.58</v>
      </c>
      <c r="BS53" s="15">
        <v>1877</v>
      </c>
      <c r="BT53" s="15">
        <v>907.01</v>
      </c>
      <c r="BU53" s="15">
        <v>-799.57</v>
      </c>
      <c r="BV53" s="15" t="s">
        <v>121</v>
      </c>
      <c r="BW53" s="15">
        <v>873.51</v>
      </c>
      <c r="BX53" s="15"/>
      <c r="BY53" s="15"/>
      <c r="BZ53" s="22">
        <v>380</v>
      </c>
      <c r="CA53" s="22">
        <v>532</v>
      </c>
      <c r="CB53" s="15">
        <v>2049</v>
      </c>
      <c r="CC53" s="15">
        <v>1517</v>
      </c>
      <c r="CD53" s="52" t="s">
        <v>21</v>
      </c>
      <c r="CE53" s="52">
        <v>294</v>
      </c>
      <c r="CF53" s="52"/>
      <c r="CG53" s="52"/>
    </row>
    <row r="54" spans="1:85">
      <c r="A54" s="14">
        <v>30</v>
      </c>
      <c r="B54" s="14">
        <v>355</v>
      </c>
      <c r="C54" s="14" t="s">
        <v>183</v>
      </c>
      <c r="D54" s="14" t="s">
        <v>123</v>
      </c>
      <c r="E54" s="14" t="s">
        <v>176</v>
      </c>
      <c r="F54" s="15">
        <v>20</v>
      </c>
      <c r="G54" s="15">
        <v>27</v>
      </c>
      <c r="H54" s="15">
        <v>4</v>
      </c>
      <c r="I54" s="15">
        <v>-16</v>
      </c>
      <c r="J54" s="15" t="s">
        <v>121</v>
      </c>
      <c r="K54" s="15">
        <v>4</v>
      </c>
      <c r="L54" s="15"/>
      <c r="M54" s="15"/>
      <c r="N54" s="15">
        <v>42</v>
      </c>
      <c r="O54" s="21">
        <v>49</v>
      </c>
      <c r="P54" s="21">
        <v>54</v>
      </c>
      <c r="Q54" s="21">
        <v>5</v>
      </c>
      <c r="R54" s="21" t="s">
        <v>21</v>
      </c>
      <c r="S54" s="21">
        <v>49</v>
      </c>
      <c r="T54" s="21"/>
      <c r="U54" s="21"/>
      <c r="V54" s="21">
        <v>61</v>
      </c>
      <c r="W54" s="21">
        <v>71</v>
      </c>
      <c r="X54" s="21">
        <v>42</v>
      </c>
      <c r="Y54" s="21">
        <v>-19</v>
      </c>
      <c r="Z54" s="21" t="s">
        <v>121</v>
      </c>
      <c r="AA54" s="21">
        <v>32</v>
      </c>
      <c r="AB54" s="21"/>
      <c r="AC54" s="21"/>
      <c r="AD54" s="21">
        <v>1</v>
      </c>
      <c r="AE54" s="21">
        <v>1</v>
      </c>
      <c r="AF54" s="21">
        <v>6</v>
      </c>
      <c r="AG54" s="21">
        <v>5</v>
      </c>
      <c r="AH54" s="21" t="s">
        <v>21</v>
      </c>
      <c r="AI54" s="21">
        <v>6</v>
      </c>
      <c r="AJ54" s="21"/>
      <c r="AK54" s="21"/>
      <c r="AL54" s="21">
        <v>4</v>
      </c>
      <c r="AM54" s="21">
        <v>6</v>
      </c>
      <c r="AN54" s="21">
        <v>3</v>
      </c>
      <c r="AO54" s="21">
        <v>-1</v>
      </c>
      <c r="AP54" s="21" t="s">
        <v>121</v>
      </c>
      <c r="AQ54" s="21">
        <v>396</v>
      </c>
      <c r="AR54" s="21"/>
      <c r="AS54" s="21"/>
      <c r="AT54" s="21">
        <v>4</v>
      </c>
      <c r="AU54" s="21">
        <v>6</v>
      </c>
      <c r="AV54" s="21">
        <v>10</v>
      </c>
      <c r="AW54" s="21">
        <v>4</v>
      </c>
      <c r="AX54" s="21" t="s">
        <v>21</v>
      </c>
      <c r="AY54" s="21">
        <v>1395</v>
      </c>
      <c r="AZ54" s="21"/>
      <c r="BA54" s="21"/>
      <c r="BB54" s="17">
        <v>300</v>
      </c>
      <c r="BC54" s="15">
        <v>450</v>
      </c>
      <c r="BD54" s="15">
        <v>384.84</v>
      </c>
      <c r="BE54" s="15">
        <v>84.84</v>
      </c>
      <c r="BF54" s="15" t="s">
        <v>20</v>
      </c>
      <c r="BG54" s="15" t="s">
        <v>231</v>
      </c>
      <c r="BH54" s="15"/>
      <c r="BI54" s="15"/>
      <c r="BJ54" s="15">
        <v>535.01</v>
      </c>
      <c r="BK54" s="15">
        <v>642</v>
      </c>
      <c r="BL54" s="15">
        <v>1412.53</v>
      </c>
      <c r="BM54" s="15">
        <v>770.53</v>
      </c>
      <c r="BN54" s="15" t="s">
        <v>21</v>
      </c>
      <c r="BO54" s="15">
        <v>1412.53</v>
      </c>
      <c r="BP54" s="15"/>
      <c r="BQ54" s="15"/>
      <c r="BR54" s="15">
        <v>408</v>
      </c>
      <c r="BS54" s="15">
        <v>571</v>
      </c>
      <c r="BT54" s="15">
        <v>517.5</v>
      </c>
      <c r="BU54" s="15">
        <v>109.5</v>
      </c>
      <c r="BV54" s="49" t="s">
        <v>20</v>
      </c>
      <c r="BW54" s="15">
        <v>625.5</v>
      </c>
      <c r="BX54" s="15"/>
      <c r="BY54" s="15"/>
      <c r="BZ54" s="22">
        <v>3969.2</v>
      </c>
      <c r="CA54" s="22">
        <v>4961.5</v>
      </c>
      <c r="CB54" s="15">
        <v>1569</v>
      </c>
      <c r="CC54" s="15">
        <v>-2400.2</v>
      </c>
      <c r="CD54" s="52" t="s">
        <v>121</v>
      </c>
      <c r="CE54" s="52">
        <v>804</v>
      </c>
      <c r="CF54" s="52"/>
      <c r="CG54" s="52"/>
    </row>
    <row r="55" spans="1:85">
      <c r="A55" s="14">
        <v>31</v>
      </c>
      <c r="B55" s="14">
        <v>349</v>
      </c>
      <c r="C55" s="14" t="s">
        <v>184</v>
      </c>
      <c r="D55" s="14" t="s">
        <v>132</v>
      </c>
      <c r="E55" s="14" t="s">
        <v>176</v>
      </c>
      <c r="F55" s="15">
        <v>17</v>
      </c>
      <c r="G55" s="15">
        <v>23</v>
      </c>
      <c r="H55" s="15">
        <v>33</v>
      </c>
      <c r="I55" s="15">
        <v>10</v>
      </c>
      <c r="J55" s="15" t="s">
        <v>21</v>
      </c>
      <c r="K55" s="15">
        <v>33</v>
      </c>
      <c r="L55" s="15"/>
      <c r="M55" s="15"/>
      <c r="N55" s="15">
        <v>64</v>
      </c>
      <c r="O55" s="21">
        <v>73</v>
      </c>
      <c r="P55" s="21">
        <v>70</v>
      </c>
      <c r="Q55" s="21">
        <v>6</v>
      </c>
      <c r="R55" s="21" t="s">
        <v>20</v>
      </c>
      <c r="S55" s="21">
        <v>54</v>
      </c>
      <c r="T55" s="21"/>
      <c r="U55" s="21"/>
      <c r="V55" s="21">
        <v>47</v>
      </c>
      <c r="W55" s="21">
        <v>53</v>
      </c>
      <c r="X55" s="21">
        <v>50</v>
      </c>
      <c r="Y55" s="21">
        <v>3</v>
      </c>
      <c r="Z55" s="21" t="s">
        <v>20</v>
      </c>
      <c r="AA55" s="21">
        <v>40</v>
      </c>
      <c r="AB55" s="21"/>
      <c r="AC55" s="21"/>
      <c r="AD55" s="21">
        <v>2</v>
      </c>
      <c r="AE55" s="21">
        <v>3</v>
      </c>
      <c r="AF55" s="21">
        <v>6</v>
      </c>
      <c r="AG55" s="21">
        <v>3</v>
      </c>
      <c r="AH55" s="21" t="s">
        <v>21</v>
      </c>
      <c r="AI55" s="21">
        <v>6</v>
      </c>
      <c r="AJ55" s="21"/>
      <c r="AK55" s="21"/>
      <c r="AL55" s="21">
        <v>1</v>
      </c>
      <c r="AM55" s="21">
        <v>2</v>
      </c>
      <c r="AN55" s="21">
        <v>3</v>
      </c>
      <c r="AO55" s="21">
        <v>1</v>
      </c>
      <c r="AP55" s="21" t="s">
        <v>21</v>
      </c>
      <c r="AQ55" s="21">
        <v>0</v>
      </c>
      <c r="AR55" s="21"/>
      <c r="AS55" s="21"/>
      <c r="AT55" s="21">
        <v>11</v>
      </c>
      <c r="AU55" s="21">
        <v>17</v>
      </c>
      <c r="AV55" s="21">
        <v>13</v>
      </c>
      <c r="AW55" s="21">
        <v>2</v>
      </c>
      <c r="AX55" s="21" t="s">
        <v>20</v>
      </c>
      <c r="AY55" s="21">
        <v>1940</v>
      </c>
      <c r="AZ55" s="21"/>
      <c r="BA55" s="21"/>
      <c r="BB55" s="15">
        <v>396</v>
      </c>
      <c r="BC55" s="15">
        <v>594</v>
      </c>
      <c r="BD55" s="15">
        <v>702.9</v>
      </c>
      <c r="BE55" s="15">
        <v>108.9</v>
      </c>
      <c r="BF55" s="15" t="s">
        <v>21</v>
      </c>
      <c r="BG55" s="15">
        <v>702.9</v>
      </c>
      <c r="BH55" s="15"/>
      <c r="BI55" s="15"/>
      <c r="BJ55" s="15">
        <v>540.01</v>
      </c>
      <c r="BK55" s="15">
        <v>648</v>
      </c>
      <c r="BL55" s="15">
        <v>796.51</v>
      </c>
      <c r="BM55" s="15">
        <v>148.51</v>
      </c>
      <c r="BN55" s="15" t="s">
        <v>21</v>
      </c>
      <c r="BO55" s="15">
        <v>256.5</v>
      </c>
      <c r="BP55" s="15"/>
      <c r="BQ55" s="15"/>
      <c r="BR55" s="15">
        <v>274</v>
      </c>
      <c r="BS55" s="15">
        <v>384</v>
      </c>
      <c r="BT55" s="15">
        <v>426.09</v>
      </c>
      <c r="BU55" s="15">
        <v>42.09</v>
      </c>
      <c r="BV55" s="15" t="s">
        <v>21</v>
      </c>
      <c r="BW55" s="15">
        <v>392.59</v>
      </c>
      <c r="BX55" s="15"/>
      <c r="BY55" s="15"/>
      <c r="BZ55" s="22">
        <v>285</v>
      </c>
      <c r="CA55" s="22">
        <v>399</v>
      </c>
      <c r="CB55" s="15">
        <v>1176</v>
      </c>
      <c r="CC55" s="15">
        <v>777</v>
      </c>
      <c r="CD55" s="52" t="s">
        <v>21</v>
      </c>
      <c r="CE55" s="52">
        <v>882</v>
      </c>
      <c r="CF55" s="52"/>
      <c r="CG55" s="52"/>
    </row>
    <row r="56" spans="1:85">
      <c r="A56" s="14">
        <v>32</v>
      </c>
      <c r="B56" s="14">
        <v>742</v>
      </c>
      <c r="C56" s="14" t="s">
        <v>185</v>
      </c>
      <c r="D56" s="14" t="s">
        <v>123</v>
      </c>
      <c r="E56" s="14" t="s">
        <v>176</v>
      </c>
      <c r="F56" s="15">
        <v>27</v>
      </c>
      <c r="G56" s="15">
        <v>34</v>
      </c>
      <c r="H56" s="15">
        <v>24</v>
      </c>
      <c r="I56" s="15">
        <v>-3</v>
      </c>
      <c r="J56" s="15" t="s">
        <v>121</v>
      </c>
      <c r="K56" s="15">
        <v>18</v>
      </c>
      <c r="L56" s="15"/>
      <c r="M56" s="15"/>
      <c r="N56" s="15">
        <v>55</v>
      </c>
      <c r="O56" s="21">
        <v>63</v>
      </c>
      <c r="P56" s="21">
        <v>55</v>
      </c>
      <c r="Q56" s="21">
        <v>0</v>
      </c>
      <c r="R56" s="21" t="s">
        <v>20</v>
      </c>
      <c r="S56" s="21">
        <v>52</v>
      </c>
      <c r="T56" s="21"/>
      <c r="U56" s="21"/>
      <c r="V56" s="21">
        <v>30</v>
      </c>
      <c r="W56" s="21">
        <v>33</v>
      </c>
      <c r="X56" s="21">
        <v>33</v>
      </c>
      <c r="Y56" s="21">
        <v>0</v>
      </c>
      <c r="Z56" s="21" t="s">
        <v>21</v>
      </c>
      <c r="AA56" s="21">
        <v>31</v>
      </c>
      <c r="AB56" s="21"/>
      <c r="AC56" s="21"/>
      <c r="AD56" s="21">
        <v>1</v>
      </c>
      <c r="AE56" s="21">
        <v>1</v>
      </c>
      <c r="AF56" s="21">
        <v>5</v>
      </c>
      <c r="AG56" s="21">
        <v>4</v>
      </c>
      <c r="AH56" s="21" t="s">
        <v>21</v>
      </c>
      <c r="AI56" s="21">
        <v>2</v>
      </c>
      <c r="AJ56" s="21"/>
      <c r="AK56" s="21"/>
      <c r="AL56" s="21">
        <v>1</v>
      </c>
      <c r="AM56" s="21">
        <v>2</v>
      </c>
      <c r="AN56" s="21">
        <v>1</v>
      </c>
      <c r="AO56" s="21">
        <v>0</v>
      </c>
      <c r="AP56" s="21" t="s">
        <v>20</v>
      </c>
      <c r="AQ56" s="21">
        <v>198</v>
      </c>
      <c r="AR56" s="21"/>
      <c r="AS56" s="21"/>
      <c r="AT56" s="21">
        <v>7</v>
      </c>
      <c r="AU56" s="21">
        <v>11</v>
      </c>
      <c r="AV56" s="21">
        <v>6</v>
      </c>
      <c r="AW56" s="21">
        <v>-1</v>
      </c>
      <c r="AX56" s="21" t="s">
        <v>121</v>
      </c>
      <c r="AY56" s="21">
        <v>1574.9</v>
      </c>
      <c r="AZ56" s="21"/>
      <c r="BA56" s="21"/>
      <c r="BB56" s="17">
        <v>300</v>
      </c>
      <c r="BC56" s="15">
        <v>450</v>
      </c>
      <c r="BD56" s="15">
        <v>336.6</v>
      </c>
      <c r="BE56" s="15">
        <v>36.6</v>
      </c>
      <c r="BF56" s="15" t="s">
        <v>20</v>
      </c>
      <c r="BG56" s="15">
        <v>336.6</v>
      </c>
      <c r="BH56" s="15"/>
      <c r="BI56" s="15"/>
      <c r="BJ56" s="15">
        <v>168</v>
      </c>
      <c r="BK56" s="15">
        <v>252</v>
      </c>
      <c r="BL56" s="15">
        <v>0</v>
      </c>
      <c r="BM56" s="15">
        <v>-168</v>
      </c>
      <c r="BN56" s="15" t="s">
        <v>121</v>
      </c>
      <c r="BO56" s="15">
        <v>540.01</v>
      </c>
      <c r="BP56" s="15"/>
      <c r="BQ56" s="15"/>
      <c r="BR56" s="15">
        <v>969.5</v>
      </c>
      <c r="BS56" s="17">
        <v>1212</v>
      </c>
      <c r="BT56" s="15">
        <v>210</v>
      </c>
      <c r="BU56" s="15">
        <v>-759.5</v>
      </c>
      <c r="BV56" s="15" t="s">
        <v>121</v>
      </c>
      <c r="BW56" s="15">
        <v>243.5</v>
      </c>
      <c r="BX56" s="17"/>
      <c r="BY56" s="17"/>
      <c r="BZ56" s="22">
        <v>953</v>
      </c>
      <c r="CA56" s="22">
        <v>1334.2</v>
      </c>
      <c r="CB56" s="15">
        <v>0</v>
      </c>
      <c r="CC56" s="15">
        <v>-953</v>
      </c>
      <c r="CD56" s="52" t="s">
        <v>121</v>
      </c>
      <c r="CE56" s="52" t="s">
        <v>231</v>
      </c>
      <c r="CF56" s="52"/>
      <c r="CG56" s="52"/>
    </row>
    <row r="57" spans="1:85">
      <c r="A57" s="14">
        <v>38</v>
      </c>
      <c r="B57" s="14">
        <v>511</v>
      </c>
      <c r="C57" s="14" t="s">
        <v>186</v>
      </c>
      <c r="D57" s="14" t="s">
        <v>135</v>
      </c>
      <c r="E57" s="14" t="s">
        <v>176</v>
      </c>
      <c r="F57" s="15">
        <v>17</v>
      </c>
      <c r="G57" s="15">
        <v>22</v>
      </c>
      <c r="H57" s="15">
        <v>0</v>
      </c>
      <c r="I57" s="15">
        <v>-17</v>
      </c>
      <c r="J57" s="15" t="s">
        <v>121</v>
      </c>
      <c r="K57" s="15">
        <v>1</v>
      </c>
      <c r="L57" s="15"/>
      <c r="M57" s="15"/>
      <c r="N57" s="15">
        <v>35</v>
      </c>
      <c r="O57" s="21">
        <v>40</v>
      </c>
      <c r="P57" s="21">
        <v>34</v>
      </c>
      <c r="Q57" s="21">
        <v>-1</v>
      </c>
      <c r="R57" s="21" t="s">
        <v>121</v>
      </c>
      <c r="S57" s="21">
        <v>40</v>
      </c>
      <c r="T57" s="21"/>
      <c r="U57" s="21"/>
      <c r="V57" s="21">
        <v>34</v>
      </c>
      <c r="W57" s="21">
        <v>38</v>
      </c>
      <c r="X57" s="21">
        <v>18</v>
      </c>
      <c r="Y57" s="21">
        <v>-16</v>
      </c>
      <c r="Z57" s="21" t="s">
        <v>121</v>
      </c>
      <c r="AA57" s="21">
        <v>19</v>
      </c>
      <c r="AB57" s="21"/>
      <c r="AC57" s="21"/>
      <c r="AD57" s="21">
        <v>2</v>
      </c>
      <c r="AE57" s="21">
        <v>3</v>
      </c>
      <c r="AF57" s="21">
        <v>3</v>
      </c>
      <c r="AG57" s="21">
        <v>0</v>
      </c>
      <c r="AH57" s="21" t="s">
        <v>21</v>
      </c>
      <c r="AI57" s="21">
        <v>3</v>
      </c>
      <c r="AJ57" s="21"/>
      <c r="AK57" s="21"/>
      <c r="AL57" s="21">
        <v>1</v>
      </c>
      <c r="AM57" s="21">
        <v>2</v>
      </c>
      <c r="AN57" s="21">
        <v>0</v>
      </c>
      <c r="AO57" s="21">
        <v>-1</v>
      </c>
      <c r="AP57" s="21" t="s">
        <v>121</v>
      </c>
      <c r="AQ57" s="21">
        <v>0</v>
      </c>
      <c r="AR57" s="21"/>
      <c r="AS57" s="21"/>
      <c r="AT57" s="21">
        <v>7</v>
      </c>
      <c r="AU57" s="21">
        <v>11</v>
      </c>
      <c r="AV57" s="21">
        <v>1</v>
      </c>
      <c r="AW57" s="21">
        <v>-6</v>
      </c>
      <c r="AX57" s="21" t="s">
        <v>121</v>
      </c>
      <c r="AY57" s="21">
        <v>388</v>
      </c>
      <c r="AZ57" s="21"/>
      <c r="BA57" s="21"/>
      <c r="BB57" s="15">
        <v>257</v>
      </c>
      <c r="BC57" s="15">
        <v>385.5</v>
      </c>
      <c r="BD57" s="15">
        <v>990</v>
      </c>
      <c r="BE57" s="15">
        <v>604.5</v>
      </c>
      <c r="BF57" s="15" t="s">
        <v>21</v>
      </c>
      <c r="BG57" s="15">
        <v>990</v>
      </c>
      <c r="BH57" s="15"/>
      <c r="BI57" s="15"/>
      <c r="BJ57" s="15">
        <v>84.5</v>
      </c>
      <c r="BK57" s="15">
        <v>169</v>
      </c>
      <c r="BL57" s="15">
        <v>0</v>
      </c>
      <c r="BM57" s="15">
        <v>-84.5</v>
      </c>
      <c r="BN57" s="15" t="s">
        <v>121</v>
      </c>
      <c r="BO57" s="15" t="s">
        <v>231</v>
      </c>
      <c r="BP57" s="15"/>
      <c r="BQ57" s="15"/>
      <c r="BR57" s="15">
        <v>1004.5</v>
      </c>
      <c r="BS57" s="15">
        <v>1105</v>
      </c>
      <c r="BT57" s="15">
        <v>843.01</v>
      </c>
      <c r="BU57" s="15">
        <v>-161.49</v>
      </c>
      <c r="BV57" s="15" t="s">
        <v>121</v>
      </c>
      <c r="BW57" s="15">
        <v>1018.01</v>
      </c>
      <c r="BX57" s="15"/>
      <c r="BY57" s="15"/>
      <c r="BZ57" s="22">
        <v>2078.68</v>
      </c>
      <c r="CA57" s="22">
        <v>2598.35</v>
      </c>
      <c r="CB57" s="15">
        <v>0</v>
      </c>
      <c r="CC57" s="15">
        <v>-2078.68</v>
      </c>
      <c r="CD57" s="52" t="s">
        <v>121</v>
      </c>
      <c r="CE57" s="52" t="s">
        <v>231</v>
      </c>
      <c r="CF57" s="52"/>
      <c r="CG57" s="52"/>
    </row>
    <row r="58" spans="1:85">
      <c r="A58" s="14">
        <v>48</v>
      </c>
      <c r="B58" s="14">
        <v>747</v>
      </c>
      <c r="C58" s="14" t="s">
        <v>187</v>
      </c>
      <c r="D58" s="14" t="s">
        <v>167</v>
      </c>
      <c r="E58" s="14" t="s">
        <v>176</v>
      </c>
      <c r="F58" s="15">
        <v>6</v>
      </c>
      <c r="G58" s="15">
        <v>9</v>
      </c>
      <c r="H58" s="15">
        <v>3</v>
      </c>
      <c r="I58" s="15">
        <v>-3</v>
      </c>
      <c r="J58" s="15" t="s">
        <v>121</v>
      </c>
      <c r="K58" s="15">
        <v>3</v>
      </c>
      <c r="L58" s="15"/>
      <c r="M58" s="15"/>
      <c r="N58" s="15">
        <v>10</v>
      </c>
      <c r="O58" s="21">
        <v>10</v>
      </c>
      <c r="P58" s="21">
        <v>10</v>
      </c>
      <c r="Q58" s="21">
        <v>0</v>
      </c>
      <c r="R58" s="21" t="s">
        <v>21</v>
      </c>
      <c r="S58" s="21">
        <v>11</v>
      </c>
      <c r="T58" s="21"/>
      <c r="U58" s="21"/>
      <c r="V58" s="21">
        <v>27</v>
      </c>
      <c r="W58" s="21">
        <v>29</v>
      </c>
      <c r="X58" s="21">
        <v>8</v>
      </c>
      <c r="Y58" s="21">
        <v>-19</v>
      </c>
      <c r="Z58" s="21" t="s">
        <v>121</v>
      </c>
      <c r="AA58" s="21">
        <v>7</v>
      </c>
      <c r="AB58" s="21"/>
      <c r="AC58" s="21"/>
      <c r="AD58" s="21">
        <v>1</v>
      </c>
      <c r="AE58" s="21">
        <v>1</v>
      </c>
      <c r="AF58" s="21">
        <v>1</v>
      </c>
      <c r="AG58" s="21">
        <v>0</v>
      </c>
      <c r="AH58" s="21" t="s">
        <v>21</v>
      </c>
      <c r="AI58" s="21">
        <v>1</v>
      </c>
      <c r="AJ58" s="21"/>
      <c r="AK58" s="21"/>
      <c r="AL58" s="21">
        <v>2</v>
      </c>
      <c r="AM58" s="21">
        <v>3</v>
      </c>
      <c r="AN58" s="21">
        <v>1</v>
      </c>
      <c r="AO58" s="21">
        <v>-1</v>
      </c>
      <c r="AP58" s="21" t="s">
        <v>121</v>
      </c>
      <c r="AQ58" s="21">
        <v>198</v>
      </c>
      <c r="AR58" s="21"/>
      <c r="AS58" s="21"/>
      <c r="AT58" s="21">
        <v>10</v>
      </c>
      <c r="AU58" s="21">
        <v>15</v>
      </c>
      <c r="AV58" s="21">
        <v>5</v>
      </c>
      <c r="AW58" s="21">
        <v>-5</v>
      </c>
      <c r="AX58" s="21" t="s">
        <v>121</v>
      </c>
      <c r="AY58" s="21">
        <v>1940</v>
      </c>
      <c r="AZ58" s="21"/>
      <c r="BA58" s="21"/>
      <c r="BB58" s="15">
        <v>910.5</v>
      </c>
      <c r="BC58" s="15">
        <v>1274.7</v>
      </c>
      <c r="BD58" s="15">
        <v>930.31</v>
      </c>
      <c r="BE58" s="15">
        <v>19.8099999999999</v>
      </c>
      <c r="BF58" s="15" t="s">
        <v>20</v>
      </c>
      <c r="BG58" s="15">
        <v>1158.01</v>
      </c>
      <c r="BH58" s="15"/>
      <c r="BI58" s="15"/>
      <c r="BJ58" s="15">
        <v>84.5</v>
      </c>
      <c r="BK58" s="15">
        <v>169</v>
      </c>
      <c r="BL58" s="15">
        <v>0</v>
      </c>
      <c r="BM58" s="15">
        <v>-84.5</v>
      </c>
      <c r="BN58" s="15" t="s">
        <v>121</v>
      </c>
      <c r="BO58" s="15" t="s">
        <v>231</v>
      </c>
      <c r="BP58" s="15"/>
      <c r="BQ58" s="15"/>
      <c r="BR58" s="15">
        <v>508.5</v>
      </c>
      <c r="BS58" s="17">
        <v>636</v>
      </c>
      <c r="BT58" s="15">
        <v>573.13</v>
      </c>
      <c r="BU58" s="15">
        <v>64.63</v>
      </c>
      <c r="BV58" s="49" t="s">
        <v>20</v>
      </c>
      <c r="BW58" s="15">
        <v>574.63</v>
      </c>
      <c r="BX58" s="17"/>
      <c r="BY58" s="17"/>
      <c r="BZ58" s="22">
        <v>763</v>
      </c>
      <c r="CA58" s="22">
        <v>1068.2</v>
      </c>
      <c r="CB58" s="15">
        <v>1437</v>
      </c>
      <c r="CC58" s="15">
        <v>368.8</v>
      </c>
      <c r="CD58" s="52" t="s">
        <v>21</v>
      </c>
      <c r="CE58" s="52">
        <v>763</v>
      </c>
      <c r="CF58" s="52"/>
      <c r="CG58" s="52"/>
    </row>
    <row r="59" spans="1:85">
      <c r="A59" s="14">
        <v>62</v>
      </c>
      <c r="B59" s="14">
        <v>572</v>
      </c>
      <c r="C59" s="14" t="s">
        <v>188</v>
      </c>
      <c r="D59" s="14" t="s">
        <v>132</v>
      </c>
      <c r="E59" s="14" t="s">
        <v>176</v>
      </c>
      <c r="F59" s="15">
        <v>17</v>
      </c>
      <c r="G59" s="15">
        <v>23</v>
      </c>
      <c r="H59" s="15">
        <v>3</v>
      </c>
      <c r="I59" s="15">
        <v>-14</v>
      </c>
      <c r="J59" s="15" t="s">
        <v>121</v>
      </c>
      <c r="K59" s="15">
        <v>1</v>
      </c>
      <c r="L59" s="15"/>
      <c r="M59" s="15"/>
      <c r="N59" s="15">
        <v>24</v>
      </c>
      <c r="O59" s="21">
        <v>28</v>
      </c>
      <c r="P59" s="21">
        <v>34</v>
      </c>
      <c r="Q59" s="21">
        <v>6</v>
      </c>
      <c r="R59" s="21" t="s">
        <v>21</v>
      </c>
      <c r="S59" s="21">
        <v>29</v>
      </c>
      <c r="T59" s="21"/>
      <c r="U59" s="21"/>
      <c r="V59" s="21">
        <v>48</v>
      </c>
      <c r="W59" s="21">
        <v>55</v>
      </c>
      <c r="X59" s="21">
        <v>38</v>
      </c>
      <c r="Y59" s="21">
        <v>-10</v>
      </c>
      <c r="Z59" s="21" t="s">
        <v>121</v>
      </c>
      <c r="AA59" s="21">
        <v>38</v>
      </c>
      <c r="AB59" s="21"/>
      <c r="AC59" s="21"/>
      <c r="AD59" s="21">
        <v>2</v>
      </c>
      <c r="AE59" s="21">
        <v>3</v>
      </c>
      <c r="AF59" s="21">
        <v>2</v>
      </c>
      <c r="AG59" s="21">
        <v>0</v>
      </c>
      <c r="AH59" s="21" t="s">
        <v>20</v>
      </c>
      <c r="AI59" s="21">
        <v>2</v>
      </c>
      <c r="AJ59" s="21"/>
      <c r="AK59" s="21"/>
      <c r="AL59" s="21">
        <v>1</v>
      </c>
      <c r="AM59" s="21">
        <v>2</v>
      </c>
      <c r="AN59" s="21">
        <v>1</v>
      </c>
      <c r="AO59" s="21">
        <v>0</v>
      </c>
      <c r="AP59" s="21" t="s">
        <v>20</v>
      </c>
      <c r="AQ59" s="21">
        <v>188</v>
      </c>
      <c r="AR59" s="21"/>
      <c r="AS59" s="21"/>
      <c r="AT59" s="21">
        <v>11</v>
      </c>
      <c r="AU59" s="21">
        <v>17</v>
      </c>
      <c r="AV59" s="21">
        <v>11</v>
      </c>
      <c r="AW59" s="21">
        <v>0</v>
      </c>
      <c r="AX59" s="21" t="s">
        <v>20</v>
      </c>
      <c r="AY59" s="21">
        <v>3777.34</v>
      </c>
      <c r="AZ59" s="21"/>
      <c r="BA59" s="21"/>
      <c r="BB59" s="15">
        <v>2100.96</v>
      </c>
      <c r="BC59" s="15">
        <v>2521.15</v>
      </c>
      <c r="BD59" s="15">
        <v>544.3</v>
      </c>
      <c r="BE59" s="15">
        <v>-1556.66</v>
      </c>
      <c r="BF59" s="15" t="s">
        <v>121</v>
      </c>
      <c r="BG59" s="15">
        <v>1138.3</v>
      </c>
      <c r="BH59" s="15"/>
      <c r="BI59" s="15"/>
      <c r="BJ59" s="15">
        <v>540.03</v>
      </c>
      <c r="BK59" s="15">
        <v>648</v>
      </c>
      <c r="BL59" s="15">
        <v>532.01</v>
      </c>
      <c r="BM59" s="15">
        <v>-8.01999999999998</v>
      </c>
      <c r="BN59" s="15" t="s">
        <v>121</v>
      </c>
      <c r="BO59" s="15">
        <v>532.01</v>
      </c>
      <c r="BP59" s="15"/>
      <c r="BQ59" s="15"/>
      <c r="BR59" s="15">
        <v>541.72</v>
      </c>
      <c r="BS59" s="17">
        <v>677</v>
      </c>
      <c r="BT59" s="15">
        <v>584.5</v>
      </c>
      <c r="BU59" s="15">
        <v>42.78</v>
      </c>
      <c r="BV59" s="49" t="s">
        <v>20</v>
      </c>
      <c r="BW59" s="15">
        <v>443</v>
      </c>
      <c r="BX59" s="17"/>
      <c r="BY59" s="17"/>
      <c r="BZ59" s="22">
        <v>1277.47</v>
      </c>
      <c r="CA59" s="22">
        <v>1596.84</v>
      </c>
      <c r="CB59" s="15">
        <v>1063</v>
      </c>
      <c r="CC59" s="15">
        <v>-214.47</v>
      </c>
      <c r="CD59" s="52" t="s">
        <v>121</v>
      </c>
      <c r="CE59" s="52">
        <v>1737</v>
      </c>
      <c r="CF59" s="52"/>
      <c r="CG59" s="52"/>
    </row>
    <row r="60" spans="1:85">
      <c r="A60" s="14">
        <v>78</v>
      </c>
      <c r="B60" s="14">
        <v>723</v>
      </c>
      <c r="C60" s="14" t="s">
        <v>189</v>
      </c>
      <c r="D60" s="14" t="s">
        <v>141</v>
      </c>
      <c r="E60" s="14" t="s">
        <v>176</v>
      </c>
      <c r="F60" s="15">
        <v>6</v>
      </c>
      <c r="G60" s="15">
        <v>9</v>
      </c>
      <c r="H60" s="15">
        <v>6</v>
      </c>
      <c r="I60" s="15">
        <v>0</v>
      </c>
      <c r="J60" s="15" t="s">
        <v>20</v>
      </c>
      <c r="K60" s="15">
        <v>4</v>
      </c>
      <c r="L60" s="15"/>
      <c r="M60" s="15"/>
      <c r="N60" s="15">
        <v>25</v>
      </c>
      <c r="O60" s="21">
        <v>29</v>
      </c>
      <c r="P60" s="21">
        <v>22</v>
      </c>
      <c r="Q60" s="21">
        <v>-3</v>
      </c>
      <c r="R60" s="21" t="s">
        <v>121</v>
      </c>
      <c r="S60" s="21">
        <v>18</v>
      </c>
      <c r="T60" s="21"/>
      <c r="U60" s="21"/>
      <c r="V60" s="21">
        <v>29</v>
      </c>
      <c r="W60" s="21">
        <v>32</v>
      </c>
      <c r="X60" s="21">
        <v>21</v>
      </c>
      <c r="Y60" s="21">
        <v>-8</v>
      </c>
      <c r="Z60" s="21" t="s">
        <v>121</v>
      </c>
      <c r="AA60" s="21">
        <v>21</v>
      </c>
      <c r="AB60" s="21"/>
      <c r="AC60" s="21"/>
      <c r="AD60" s="21">
        <v>1</v>
      </c>
      <c r="AE60" s="21">
        <v>1</v>
      </c>
      <c r="AF60" s="21">
        <v>3</v>
      </c>
      <c r="AG60" s="21">
        <v>2</v>
      </c>
      <c r="AH60" s="21" t="s">
        <v>21</v>
      </c>
      <c r="AI60" s="21">
        <v>3</v>
      </c>
      <c r="AJ60" s="21"/>
      <c r="AK60" s="21"/>
      <c r="AL60" s="21">
        <v>1</v>
      </c>
      <c r="AM60" s="21">
        <v>2</v>
      </c>
      <c r="AN60" s="21">
        <v>1</v>
      </c>
      <c r="AO60" s="21">
        <v>0</v>
      </c>
      <c r="AP60" s="21" t="s">
        <v>20</v>
      </c>
      <c r="AQ60" s="21">
        <v>0</v>
      </c>
      <c r="AR60" s="21"/>
      <c r="AS60" s="21"/>
      <c r="AT60" s="21">
        <v>2</v>
      </c>
      <c r="AU60" s="21">
        <v>4</v>
      </c>
      <c r="AV60" s="21">
        <v>4</v>
      </c>
      <c r="AW60" s="21">
        <v>0</v>
      </c>
      <c r="AX60" s="21" t="s">
        <v>21</v>
      </c>
      <c r="AY60" s="21">
        <v>1164</v>
      </c>
      <c r="AZ60" s="21"/>
      <c r="BA60" s="21"/>
      <c r="BB60" s="15">
        <v>132</v>
      </c>
      <c r="BC60" s="15">
        <v>198</v>
      </c>
      <c r="BD60" s="15">
        <v>0</v>
      </c>
      <c r="BE60" s="15">
        <v>-132</v>
      </c>
      <c r="BF60" s="15" t="s">
        <v>121</v>
      </c>
      <c r="BG60" s="15" t="s">
        <v>231</v>
      </c>
      <c r="BH60" s="15"/>
      <c r="BI60" s="15"/>
      <c r="BJ60" s="15">
        <v>84.5</v>
      </c>
      <c r="BK60" s="15">
        <v>169</v>
      </c>
      <c r="BL60" s="15">
        <v>0</v>
      </c>
      <c r="BM60" s="15">
        <v>-84.5</v>
      </c>
      <c r="BN60" s="15" t="s">
        <v>121</v>
      </c>
      <c r="BO60" s="15" t="s">
        <v>231</v>
      </c>
      <c r="BP60" s="15"/>
      <c r="BQ60" s="15"/>
      <c r="BR60" s="15">
        <v>1109.5</v>
      </c>
      <c r="BS60" s="15">
        <v>1220</v>
      </c>
      <c r="BT60" s="15">
        <v>1144.55</v>
      </c>
      <c r="BU60" s="15">
        <v>35.05</v>
      </c>
      <c r="BV60" s="49" t="s">
        <v>20</v>
      </c>
      <c r="BW60" s="15">
        <v>1219.05</v>
      </c>
      <c r="BX60" s="15"/>
      <c r="BY60" s="15"/>
      <c r="BZ60" s="22">
        <v>882</v>
      </c>
      <c r="CA60" s="22">
        <v>1234.8</v>
      </c>
      <c r="CB60" s="15">
        <v>484</v>
      </c>
      <c r="CC60" s="15">
        <v>-398</v>
      </c>
      <c r="CD60" s="52" t="s">
        <v>121</v>
      </c>
      <c r="CE60" s="52">
        <v>389</v>
      </c>
      <c r="CF60" s="52"/>
      <c r="CG60" s="52"/>
    </row>
    <row r="61" spans="1:85">
      <c r="A61" s="14">
        <v>82</v>
      </c>
      <c r="B61" s="14">
        <v>718</v>
      </c>
      <c r="C61" s="14" t="s">
        <v>190</v>
      </c>
      <c r="D61" s="14" t="s">
        <v>141</v>
      </c>
      <c r="E61" s="14" t="s">
        <v>176</v>
      </c>
      <c r="F61" s="15">
        <v>6</v>
      </c>
      <c r="G61" s="15">
        <v>9</v>
      </c>
      <c r="H61" s="15">
        <v>22</v>
      </c>
      <c r="I61" s="15">
        <v>13</v>
      </c>
      <c r="J61" s="15" t="s">
        <v>21</v>
      </c>
      <c r="K61" s="15">
        <v>16</v>
      </c>
      <c r="L61" s="15"/>
      <c r="M61" s="15"/>
      <c r="N61" s="15">
        <v>12</v>
      </c>
      <c r="O61" s="21">
        <v>13</v>
      </c>
      <c r="P61" s="21">
        <v>17</v>
      </c>
      <c r="Q61" s="21">
        <v>4</v>
      </c>
      <c r="R61" s="21" t="s">
        <v>21</v>
      </c>
      <c r="S61" s="21">
        <v>12</v>
      </c>
      <c r="T61" s="21"/>
      <c r="U61" s="21"/>
      <c r="V61" s="21">
        <v>23</v>
      </c>
      <c r="W61" s="21">
        <v>24</v>
      </c>
      <c r="X61" s="21">
        <v>30</v>
      </c>
      <c r="Y61" s="21">
        <v>6</v>
      </c>
      <c r="Z61" s="21" t="s">
        <v>21</v>
      </c>
      <c r="AA61" s="21">
        <v>26</v>
      </c>
      <c r="AB61" s="21"/>
      <c r="AC61" s="21"/>
      <c r="AD61" s="21">
        <v>1</v>
      </c>
      <c r="AE61" s="21">
        <v>1</v>
      </c>
      <c r="AF61" s="21">
        <v>6</v>
      </c>
      <c r="AG61" s="21">
        <v>5</v>
      </c>
      <c r="AH61" s="21" t="s">
        <v>21</v>
      </c>
      <c r="AI61" s="21">
        <v>5</v>
      </c>
      <c r="AJ61" s="21"/>
      <c r="AK61" s="21"/>
      <c r="AL61" s="21">
        <v>1</v>
      </c>
      <c r="AM61" s="21">
        <v>2</v>
      </c>
      <c r="AN61" s="21">
        <v>0</v>
      </c>
      <c r="AO61" s="21">
        <v>-1</v>
      </c>
      <c r="AP61" s="21" t="s">
        <v>121</v>
      </c>
      <c r="AQ61" s="21">
        <v>0</v>
      </c>
      <c r="AR61" s="21"/>
      <c r="AS61" s="21"/>
      <c r="AT61" s="21">
        <v>1</v>
      </c>
      <c r="AU61" s="21">
        <v>3</v>
      </c>
      <c r="AV61" s="21">
        <v>18</v>
      </c>
      <c r="AW61" s="21">
        <v>15</v>
      </c>
      <c r="AX61" s="21" t="s">
        <v>21</v>
      </c>
      <c r="AY61" s="21">
        <v>4559</v>
      </c>
      <c r="AZ61" s="21"/>
      <c r="BA61" s="21"/>
      <c r="BB61" s="15">
        <v>57.73</v>
      </c>
      <c r="BC61" s="15">
        <v>86.6</v>
      </c>
      <c r="BD61" s="15">
        <v>396</v>
      </c>
      <c r="BE61" s="15">
        <v>309.4</v>
      </c>
      <c r="BF61" s="15" t="s">
        <v>21</v>
      </c>
      <c r="BG61" s="15">
        <v>396</v>
      </c>
      <c r="BH61" s="15"/>
      <c r="BI61" s="15"/>
      <c r="BJ61" s="15">
        <v>84.5</v>
      </c>
      <c r="BK61" s="15">
        <v>169</v>
      </c>
      <c r="BL61" s="15">
        <v>0</v>
      </c>
      <c r="BM61" s="15">
        <v>-84.5</v>
      </c>
      <c r="BN61" s="15" t="s">
        <v>121</v>
      </c>
      <c r="BO61" s="15" t="s">
        <v>231</v>
      </c>
      <c r="BP61" s="15"/>
      <c r="BQ61" s="15"/>
      <c r="BR61" s="15">
        <v>134</v>
      </c>
      <c r="BS61" s="15">
        <v>188</v>
      </c>
      <c r="BT61" s="15">
        <v>444.5</v>
      </c>
      <c r="BU61" s="15">
        <v>256.5</v>
      </c>
      <c r="BV61" s="15" t="s">
        <v>21</v>
      </c>
      <c r="BW61" s="15">
        <v>342.5</v>
      </c>
      <c r="BX61" s="15"/>
      <c r="BY61" s="15"/>
      <c r="BZ61" s="22">
        <v>1048</v>
      </c>
      <c r="CA61" s="22">
        <v>1310</v>
      </c>
      <c r="CB61" s="15">
        <v>2329.03</v>
      </c>
      <c r="CC61" s="15">
        <v>1019.03</v>
      </c>
      <c r="CD61" s="52" t="s">
        <v>21</v>
      </c>
      <c r="CE61" s="52">
        <v>2600.03</v>
      </c>
      <c r="CF61" s="52"/>
      <c r="CG61" s="52"/>
    </row>
    <row r="62" spans="1:85">
      <c r="A62" s="14">
        <v>88</v>
      </c>
      <c r="B62" s="24">
        <v>102935</v>
      </c>
      <c r="C62" s="14" t="s">
        <v>191</v>
      </c>
      <c r="D62" s="14" t="s">
        <v>137</v>
      </c>
      <c r="E62" s="14" t="s">
        <v>176</v>
      </c>
      <c r="F62" s="15">
        <v>6</v>
      </c>
      <c r="G62" s="15">
        <v>11</v>
      </c>
      <c r="H62" s="15">
        <v>23</v>
      </c>
      <c r="I62" s="15">
        <v>12</v>
      </c>
      <c r="J62" s="15" t="s">
        <v>21</v>
      </c>
      <c r="K62" s="15">
        <v>22</v>
      </c>
      <c r="L62" s="15"/>
      <c r="M62" s="15"/>
      <c r="N62" s="15">
        <v>15</v>
      </c>
      <c r="O62" s="21">
        <v>17</v>
      </c>
      <c r="P62" s="21">
        <v>35</v>
      </c>
      <c r="Q62" s="21">
        <v>18</v>
      </c>
      <c r="R62" s="21" t="s">
        <v>21</v>
      </c>
      <c r="S62" s="21">
        <v>28</v>
      </c>
      <c r="T62" s="21"/>
      <c r="U62" s="21"/>
      <c r="V62" s="21">
        <v>29</v>
      </c>
      <c r="W62" s="21">
        <v>32</v>
      </c>
      <c r="X62" s="21">
        <v>39</v>
      </c>
      <c r="Y62" s="21">
        <v>7</v>
      </c>
      <c r="Z62" s="21" t="s">
        <v>21</v>
      </c>
      <c r="AA62" s="21">
        <v>37</v>
      </c>
      <c r="AB62" s="21"/>
      <c r="AC62" s="21"/>
      <c r="AD62" s="21">
        <v>2</v>
      </c>
      <c r="AE62" s="21">
        <v>3</v>
      </c>
      <c r="AF62" s="21">
        <v>6</v>
      </c>
      <c r="AG62" s="21">
        <v>3</v>
      </c>
      <c r="AH62" s="21" t="s">
        <v>21</v>
      </c>
      <c r="AI62" s="21">
        <v>6</v>
      </c>
      <c r="AJ62" s="21"/>
      <c r="AK62" s="21"/>
      <c r="AL62" s="21">
        <v>1</v>
      </c>
      <c r="AM62" s="21">
        <v>2</v>
      </c>
      <c r="AN62" s="21">
        <v>2</v>
      </c>
      <c r="AO62" s="21">
        <v>0</v>
      </c>
      <c r="AP62" s="21" t="s">
        <v>21</v>
      </c>
      <c r="AQ62" s="21">
        <v>366.3</v>
      </c>
      <c r="AR62" s="21"/>
      <c r="AS62" s="21"/>
      <c r="AT62" s="21">
        <v>4</v>
      </c>
      <c r="AU62" s="21">
        <v>6</v>
      </c>
      <c r="AV62" s="21">
        <v>11</v>
      </c>
      <c r="AW62" s="21">
        <v>5</v>
      </c>
      <c r="AX62" s="21" t="s">
        <v>21</v>
      </c>
      <c r="AY62" s="21">
        <v>2617.2</v>
      </c>
      <c r="AZ62" s="21"/>
      <c r="BA62" s="21"/>
      <c r="BB62" s="15">
        <v>68</v>
      </c>
      <c r="BC62" s="15">
        <v>102</v>
      </c>
      <c r="BD62" s="15">
        <v>0</v>
      </c>
      <c r="BE62" s="15">
        <v>-68</v>
      </c>
      <c r="BF62" s="15" t="s">
        <v>121</v>
      </c>
      <c r="BG62" s="15" t="s">
        <v>231</v>
      </c>
      <c r="BH62" s="15"/>
      <c r="BI62" s="15"/>
      <c r="BJ62" s="15">
        <v>84.5</v>
      </c>
      <c r="BK62" s="15">
        <v>169</v>
      </c>
      <c r="BL62" s="15">
        <v>0</v>
      </c>
      <c r="BM62" s="15">
        <v>-84.5</v>
      </c>
      <c r="BN62" s="15" t="s">
        <v>121</v>
      </c>
      <c r="BO62" s="15" t="s">
        <v>231</v>
      </c>
      <c r="BP62" s="15"/>
      <c r="BQ62" s="15"/>
      <c r="BR62" s="15">
        <v>689</v>
      </c>
      <c r="BS62" s="17">
        <v>861</v>
      </c>
      <c r="BT62" s="15">
        <v>204.01</v>
      </c>
      <c r="BU62" s="15">
        <v>-484.99</v>
      </c>
      <c r="BV62" s="15" t="s">
        <v>121</v>
      </c>
      <c r="BW62" s="15">
        <v>137.01</v>
      </c>
      <c r="BX62" s="17"/>
      <c r="BY62" s="17"/>
      <c r="BZ62" s="22">
        <v>380</v>
      </c>
      <c r="CA62" s="22">
        <v>532</v>
      </c>
      <c r="CB62" s="15">
        <v>475</v>
      </c>
      <c r="CC62" s="15">
        <v>95</v>
      </c>
      <c r="CD62" s="52" t="s">
        <v>20</v>
      </c>
      <c r="CE62" s="52">
        <v>371</v>
      </c>
      <c r="CF62" s="52"/>
      <c r="CG62" s="52"/>
    </row>
    <row r="63" spans="1:85">
      <c r="A63" s="14">
        <v>92</v>
      </c>
      <c r="B63" s="24">
        <v>102478</v>
      </c>
      <c r="C63" s="14" t="s">
        <v>192</v>
      </c>
      <c r="D63" s="14" t="s">
        <v>167</v>
      </c>
      <c r="E63" s="14" t="s">
        <v>176</v>
      </c>
      <c r="F63" s="15">
        <v>6</v>
      </c>
      <c r="G63" s="15">
        <v>9</v>
      </c>
      <c r="H63" s="15">
        <v>4</v>
      </c>
      <c r="I63" s="15">
        <v>-2</v>
      </c>
      <c r="J63" s="15" t="s">
        <v>121</v>
      </c>
      <c r="K63" s="15">
        <v>3</v>
      </c>
      <c r="L63" s="15"/>
      <c r="M63" s="15"/>
      <c r="N63" s="15">
        <v>9</v>
      </c>
      <c r="O63" s="21">
        <v>9</v>
      </c>
      <c r="P63" s="21">
        <v>12</v>
      </c>
      <c r="Q63" s="21">
        <v>3</v>
      </c>
      <c r="R63" s="21" t="s">
        <v>21</v>
      </c>
      <c r="S63" s="21">
        <v>12</v>
      </c>
      <c r="T63" s="21"/>
      <c r="U63" s="21"/>
      <c r="V63" s="21">
        <v>16</v>
      </c>
      <c r="W63" s="21">
        <v>15</v>
      </c>
      <c r="X63" s="21">
        <v>13</v>
      </c>
      <c r="Y63" s="21">
        <v>-3</v>
      </c>
      <c r="Z63" s="21" t="s">
        <v>121</v>
      </c>
      <c r="AA63" s="21">
        <v>13</v>
      </c>
      <c r="AB63" s="21"/>
      <c r="AC63" s="21"/>
      <c r="AD63" s="21">
        <v>1</v>
      </c>
      <c r="AE63" s="21">
        <v>1</v>
      </c>
      <c r="AF63" s="21">
        <v>2</v>
      </c>
      <c r="AG63" s="21">
        <v>1</v>
      </c>
      <c r="AH63" s="21" t="s">
        <v>21</v>
      </c>
      <c r="AI63" s="21">
        <v>2</v>
      </c>
      <c r="AJ63" s="21"/>
      <c r="AK63" s="21"/>
      <c r="AL63" s="21">
        <v>1</v>
      </c>
      <c r="AM63" s="21">
        <v>2</v>
      </c>
      <c r="AN63" s="21">
        <v>0</v>
      </c>
      <c r="AO63" s="21">
        <v>-1</v>
      </c>
      <c r="AP63" s="21" t="s">
        <v>121</v>
      </c>
      <c r="AQ63" s="21">
        <v>0</v>
      </c>
      <c r="AR63" s="21"/>
      <c r="AS63" s="21"/>
      <c r="AT63" s="21">
        <v>1</v>
      </c>
      <c r="AU63" s="21">
        <v>3</v>
      </c>
      <c r="AV63" s="21">
        <v>3</v>
      </c>
      <c r="AW63" s="21">
        <v>0</v>
      </c>
      <c r="AX63" s="21" t="s">
        <v>21</v>
      </c>
      <c r="AY63" s="21">
        <v>776</v>
      </c>
      <c r="AZ63" s="21"/>
      <c r="BA63" s="21"/>
      <c r="BB63" s="15">
        <v>100</v>
      </c>
      <c r="BC63" s="15">
        <v>150</v>
      </c>
      <c r="BD63" s="15">
        <v>693.01</v>
      </c>
      <c r="BE63" s="15">
        <v>543.01</v>
      </c>
      <c r="BF63" s="15" t="s">
        <v>21</v>
      </c>
      <c r="BG63" s="15">
        <v>544.51</v>
      </c>
      <c r="BH63" s="15"/>
      <c r="BI63" s="15"/>
      <c r="BJ63" s="15">
        <v>84.5</v>
      </c>
      <c r="BK63" s="15">
        <v>169</v>
      </c>
      <c r="BL63" s="15">
        <v>0</v>
      </c>
      <c r="BM63" s="15">
        <v>-84.5</v>
      </c>
      <c r="BN63" s="15" t="s">
        <v>121</v>
      </c>
      <c r="BO63" s="15" t="s">
        <v>231</v>
      </c>
      <c r="BP63" s="15"/>
      <c r="BQ63" s="15"/>
      <c r="BR63" s="15">
        <v>204</v>
      </c>
      <c r="BS63" s="15">
        <v>286</v>
      </c>
      <c r="BT63" s="15">
        <v>237.5</v>
      </c>
      <c r="BU63" s="15">
        <v>33.5</v>
      </c>
      <c r="BV63" s="49" t="s">
        <v>20</v>
      </c>
      <c r="BW63" s="15">
        <v>171.85</v>
      </c>
      <c r="BX63" s="15"/>
      <c r="BY63" s="15"/>
      <c r="BZ63" s="22">
        <v>160</v>
      </c>
      <c r="CA63" s="22">
        <v>224</v>
      </c>
      <c r="CB63" s="15">
        <v>285</v>
      </c>
      <c r="CC63" s="15">
        <v>61</v>
      </c>
      <c r="CD63" s="52" t="s">
        <v>21</v>
      </c>
      <c r="CE63" s="52">
        <v>285</v>
      </c>
      <c r="CF63" s="52"/>
      <c r="CG63" s="52"/>
    </row>
    <row r="64" spans="1:85">
      <c r="A64" s="14">
        <v>93</v>
      </c>
      <c r="B64" s="24">
        <v>102479</v>
      </c>
      <c r="C64" s="14" t="s">
        <v>193</v>
      </c>
      <c r="D64" s="14" t="s">
        <v>137</v>
      </c>
      <c r="E64" s="14" t="s">
        <v>176</v>
      </c>
      <c r="F64" s="15">
        <v>6</v>
      </c>
      <c r="G64" s="15">
        <v>11</v>
      </c>
      <c r="H64" s="15">
        <v>5</v>
      </c>
      <c r="I64" s="15">
        <v>-1</v>
      </c>
      <c r="J64" s="15" t="s">
        <v>121</v>
      </c>
      <c r="K64" s="15">
        <v>9</v>
      </c>
      <c r="L64" s="15"/>
      <c r="M64" s="15"/>
      <c r="N64" s="15">
        <v>15</v>
      </c>
      <c r="O64" s="21">
        <v>17</v>
      </c>
      <c r="P64" s="21">
        <v>76</v>
      </c>
      <c r="Q64" s="21">
        <v>59</v>
      </c>
      <c r="R64" s="21" t="s">
        <v>21</v>
      </c>
      <c r="S64" s="21">
        <v>73</v>
      </c>
      <c r="T64" s="21"/>
      <c r="U64" s="21"/>
      <c r="V64" s="21">
        <v>29</v>
      </c>
      <c r="W64" s="21">
        <v>32</v>
      </c>
      <c r="X64" s="21">
        <v>53</v>
      </c>
      <c r="Y64" s="21">
        <v>21</v>
      </c>
      <c r="Z64" s="21" t="s">
        <v>21</v>
      </c>
      <c r="AA64" s="21">
        <v>48</v>
      </c>
      <c r="AB64" s="21"/>
      <c r="AC64" s="21"/>
      <c r="AD64" s="21">
        <v>2</v>
      </c>
      <c r="AE64" s="21">
        <v>3</v>
      </c>
      <c r="AF64" s="21">
        <v>5</v>
      </c>
      <c r="AG64" s="21">
        <v>2</v>
      </c>
      <c r="AH64" s="21" t="s">
        <v>21</v>
      </c>
      <c r="AI64" s="21">
        <v>5</v>
      </c>
      <c r="AJ64" s="21"/>
      <c r="AK64" s="21"/>
      <c r="AL64" s="21">
        <v>1</v>
      </c>
      <c r="AM64" s="21">
        <v>2</v>
      </c>
      <c r="AN64" s="21">
        <v>0</v>
      </c>
      <c r="AO64" s="21">
        <v>-1</v>
      </c>
      <c r="AP64" s="21" t="s">
        <v>121</v>
      </c>
      <c r="AQ64" s="21">
        <v>0</v>
      </c>
      <c r="AR64" s="21"/>
      <c r="AS64" s="21"/>
      <c r="AT64" s="21">
        <v>10</v>
      </c>
      <c r="AU64" s="21">
        <v>15</v>
      </c>
      <c r="AV64" s="21">
        <v>10</v>
      </c>
      <c r="AW64" s="21">
        <v>0</v>
      </c>
      <c r="AX64" s="21" t="s">
        <v>20</v>
      </c>
      <c r="AY64" s="21">
        <v>388</v>
      </c>
      <c r="AZ64" s="21"/>
      <c r="BA64" s="21"/>
      <c r="BB64" s="15">
        <v>168.3</v>
      </c>
      <c r="BC64" s="15">
        <v>252.45</v>
      </c>
      <c r="BD64" s="15">
        <v>0</v>
      </c>
      <c r="BE64" s="15">
        <v>-168.3</v>
      </c>
      <c r="BF64" s="15" t="s">
        <v>121</v>
      </c>
      <c r="BG64" s="15" t="s">
        <v>231</v>
      </c>
      <c r="BH64" s="15"/>
      <c r="BI64" s="15"/>
      <c r="BJ64" s="15">
        <v>84.5</v>
      </c>
      <c r="BK64" s="15">
        <v>169</v>
      </c>
      <c r="BL64" s="15">
        <v>0</v>
      </c>
      <c r="BM64" s="15">
        <v>-84.5</v>
      </c>
      <c r="BN64" s="15" t="s">
        <v>121</v>
      </c>
      <c r="BO64" s="15" t="s">
        <v>231</v>
      </c>
      <c r="BP64" s="15"/>
      <c r="BQ64" s="15"/>
      <c r="BR64" s="15">
        <v>689</v>
      </c>
      <c r="BS64" s="17">
        <v>861</v>
      </c>
      <c r="BT64" s="15">
        <v>341.01</v>
      </c>
      <c r="BU64" s="15">
        <v>-347.99</v>
      </c>
      <c r="BV64" s="15" t="s">
        <v>121</v>
      </c>
      <c r="BW64" s="15">
        <v>366.51</v>
      </c>
      <c r="BX64" s="17"/>
      <c r="BY64" s="17"/>
      <c r="BZ64" s="22">
        <v>380</v>
      </c>
      <c r="CA64" s="22">
        <v>532</v>
      </c>
      <c r="CB64" s="15">
        <v>285</v>
      </c>
      <c r="CC64" s="15">
        <v>-95</v>
      </c>
      <c r="CD64" s="52" t="s">
        <v>121</v>
      </c>
      <c r="CE64" s="52">
        <v>285</v>
      </c>
      <c r="CF64" s="52"/>
      <c r="CG64" s="52"/>
    </row>
    <row r="65" spans="1:85">
      <c r="A65" s="16">
        <v>3</v>
      </c>
      <c r="B65" s="16">
        <v>341</v>
      </c>
      <c r="C65" s="16" t="s">
        <v>194</v>
      </c>
      <c r="D65" s="16" t="s">
        <v>119</v>
      </c>
      <c r="E65" s="16" t="s">
        <v>195</v>
      </c>
      <c r="F65" s="17">
        <v>27</v>
      </c>
      <c r="G65" s="17">
        <v>35</v>
      </c>
      <c r="H65" s="15">
        <v>8</v>
      </c>
      <c r="I65" s="15">
        <v>-19</v>
      </c>
      <c r="J65" s="15" t="s">
        <v>121</v>
      </c>
      <c r="K65" s="15">
        <v>8</v>
      </c>
      <c r="L65" s="17"/>
      <c r="M65" s="17"/>
      <c r="N65" s="15">
        <v>45</v>
      </c>
      <c r="O65" s="21">
        <v>52</v>
      </c>
      <c r="P65" s="21">
        <v>33</v>
      </c>
      <c r="Q65" s="21">
        <v>-12</v>
      </c>
      <c r="R65" s="21" t="s">
        <v>121</v>
      </c>
      <c r="S65" s="21">
        <v>31</v>
      </c>
      <c r="T65" s="21"/>
      <c r="U65" s="21"/>
      <c r="V65" s="21">
        <v>48</v>
      </c>
      <c r="W65" s="21">
        <v>55</v>
      </c>
      <c r="X65" s="21">
        <v>26</v>
      </c>
      <c r="Y65" s="21">
        <v>-22</v>
      </c>
      <c r="Z65" s="21" t="s">
        <v>121</v>
      </c>
      <c r="AA65" s="21">
        <v>24</v>
      </c>
      <c r="AB65" s="21"/>
      <c r="AC65" s="21"/>
      <c r="AD65" s="21">
        <v>8</v>
      </c>
      <c r="AE65" s="21">
        <v>10</v>
      </c>
      <c r="AF65" s="21">
        <v>8</v>
      </c>
      <c r="AG65" s="21">
        <v>0</v>
      </c>
      <c r="AH65" s="21" t="s">
        <v>20</v>
      </c>
      <c r="AI65" s="21">
        <v>6</v>
      </c>
      <c r="AJ65" s="21"/>
      <c r="AK65" s="21"/>
      <c r="AL65" s="21">
        <v>2</v>
      </c>
      <c r="AM65" s="21">
        <v>3</v>
      </c>
      <c r="AN65" s="21">
        <v>9</v>
      </c>
      <c r="AO65" s="21">
        <v>6</v>
      </c>
      <c r="AP65" s="21" t="s">
        <v>21</v>
      </c>
      <c r="AQ65" s="21">
        <v>574</v>
      </c>
      <c r="AR65" s="21"/>
      <c r="AS65" s="21"/>
      <c r="AT65" s="21">
        <v>14</v>
      </c>
      <c r="AU65" s="21">
        <v>18</v>
      </c>
      <c r="AV65" s="21">
        <v>25</v>
      </c>
      <c r="AW65" s="21">
        <v>7</v>
      </c>
      <c r="AX65" s="21" t="s">
        <v>21</v>
      </c>
      <c r="AY65" s="21">
        <v>5647.64</v>
      </c>
      <c r="AZ65" s="21"/>
      <c r="BA65" s="21"/>
      <c r="BB65" s="15">
        <v>2406.3</v>
      </c>
      <c r="BC65" s="15">
        <v>2887.56</v>
      </c>
      <c r="BD65" s="15">
        <v>7561.16</v>
      </c>
      <c r="BE65" s="15">
        <v>4673.6</v>
      </c>
      <c r="BF65" s="15" t="s">
        <v>21</v>
      </c>
      <c r="BG65" s="15">
        <v>8137.2</v>
      </c>
      <c r="BH65" s="15"/>
      <c r="BI65" s="15"/>
      <c r="BJ65" s="15">
        <v>4542.1</v>
      </c>
      <c r="BK65" s="15">
        <v>4769.2</v>
      </c>
      <c r="BL65" s="15">
        <v>1757.04</v>
      </c>
      <c r="BM65" s="15">
        <v>-2785.06</v>
      </c>
      <c r="BN65" s="15" t="s">
        <v>121</v>
      </c>
      <c r="BO65" s="15">
        <v>2416.05</v>
      </c>
      <c r="BP65" s="15"/>
      <c r="BQ65" s="15"/>
      <c r="BR65" s="15">
        <v>1630</v>
      </c>
      <c r="BS65" s="17">
        <v>1793</v>
      </c>
      <c r="BT65" s="15">
        <v>1236.64</v>
      </c>
      <c r="BU65" s="15">
        <v>-393.36</v>
      </c>
      <c r="BV65" s="15" t="s">
        <v>121</v>
      </c>
      <c r="BW65" s="15">
        <v>1179.25</v>
      </c>
      <c r="BX65" s="17"/>
      <c r="BY65" s="17"/>
      <c r="BZ65" s="22">
        <v>13313</v>
      </c>
      <c r="CA65" s="22">
        <v>14644.3</v>
      </c>
      <c r="CB65" s="15">
        <v>14646.12</v>
      </c>
      <c r="CC65" s="15">
        <v>1.82000000000153</v>
      </c>
      <c r="CD65" s="52" t="s">
        <v>21</v>
      </c>
      <c r="CE65" s="52">
        <v>13868.12</v>
      </c>
      <c r="CF65" s="52"/>
      <c r="CG65" s="52"/>
    </row>
    <row r="66" spans="1:85">
      <c r="A66" s="14">
        <v>11</v>
      </c>
      <c r="B66" s="14">
        <v>514</v>
      </c>
      <c r="C66" s="14" t="s">
        <v>196</v>
      </c>
      <c r="D66" s="14" t="s">
        <v>123</v>
      </c>
      <c r="E66" s="14" t="s">
        <v>195</v>
      </c>
      <c r="F66" s="15">
        <v>27</v>
      </c>
      <c r="G66" s="15">
        <v>34</v>
      </c>
      <c r="H66" s="15">
        <v>5</v>
      </c>
      <c r="I66" s="15">
        <v>-22</v>
      </c>
      <c r="J66" s="15" t="s">
        <v>121</v>
      </c>
      <c r="K66" s="15">
        <v>5</v>
      </c>
      <c r="L66" s="15"/>
      <c r="M66" s="15"/>
      <c r="N66" s="15">
        <v>59</v>
      </c>
      <c r="O66" s="21">
        <v>67</v>
      </c>
      <c r="P66" s="21">
        <v>42</v>
      </c>
      <c r="Q66" s="21">
        <v>-17</v>
      </c>
      <c r="R66" s="21" t="s">
        <v>121</v>
      </c>
      <c r="S66" s="21">
        <v>42</v>
      </c>
      <c r="T66" s="21"/>
      <c r="U66" s="21"/>
      <c r="V66" s="21">
        <v>132</v>
      </c>
      <c r="W66" s="21">
        <v>136</v>
      </c>
      <c r="X66" s="21">
        <v>106</v>
      </c>
      <c r="Y66" s="21">
        <v>-26</v>
      </c>
      <c r="Z66" s="21" t="s">
        <v>121</v>
      </c>
      <c r="AA66" s="21">
        <v>92</v>
      </c>
      <c r="AB66" s="21"/>
      <c r="AC66" s="21"/>
      <c r="AD66" s="21">
        <v>1</v>
      </c>
      <c r="AE66" s="21">
        <v>1</v>
      </c>
      <c r="AF66" s="21">
        <v>6</v>
      </c>
      <c r="AG66" s="21">
        <v>5</v>
      </c>
      <c r="AH66" s="21" t="s">
        <v>21</v>
      </c>
      <c r="AI66" s="21">
        <v>3</v>
      </c>
      <c r="AJ66" s="21"/>
      <c r="AK66" s="21"/>
      <c r="AL66" s="21">
        <v>1</v>
      </c>
      <c r="AM66" s="21">
        <v>2</v>
      </c>
      <c r="AN66" s="21">
        <v>6</v>
      </c>
      <c r="AO66" s="21">
        <v>4</v>
      </c>
      <c r="AP66" s="21" t="s">
        <v>21</v>
      </c>
      <c r="AQ66" s="21">
        <v>792.03</v>
      </c>
      <c r="AR66" s="21"/>
      <c r="AS66" s="21"/>
      <c r="AT66" s="21">
        <v>7</v>
      </c>
      <c r="AU66" s="21">
        <v>11</v>
      </c>
      <c r="AV66" s="21">
        <v>13</v>
      </c>
      <c r="AW66" s="21">
        <v>2</v>
      </c>
      <c r="AX66" s="21" t="s">
        <v>21</v>
      </c>
      <c r="AY66" s="21">
        <v>3771.8</v>
      </c>
      <c r="AZ66" s="21"/>
      <c r="BA66" s="21"/>
      <c r="BB66" s="17">
        <v>300</v>
      </c>
      <c r="BC66" s="15">
        <v>450</v>
      </c>
      <c r="BD66" s="15">
        <v>336.6</v>
      </c>
      <c r="BE66" s="15">
        <v>36.6</v>
      </c>
      <c r="BF66" s="15" t="s">
        <v>20</v>
      </c>
      <c r="BG66" s="15">
        <v>198</v>
      </c>
      <c r="BH66" s="15"/>
      <c r="BI66" s="15"/>
      <c r="BJ66" s="15">
        <v>259.5</v>
      </c>
      <c r="BK66" s="15">
        <v>389.3</v>
      </c>
      <c r="BL66" s="15">
        <v>0</v>
      </c>
      <c r="BM66" s="15">
        <v>-259.5</v>
      </c>
      <c r="BN66" s="15" t="s">
        <v>121</v>
      </c>
      <c r="BO66" s="15" t="s">
        <v>231</v>
      </c>
      <c r="BP66" s="15"/>
      <c r="BQ66" s="15"/>
      <c r="BR66" s="15">
        <v>804.84</v>
      </c>
      <c r="BS66" s="17">
        <v>1006</v>
      </c>
      <c r="BT66" s="15">
        <v>469.01</v>
      </c>
      <c r="BU66" s="15">
        <v>-335.83</v>
      </c>
      <c r="BV66" s="15" t="s">
        <v>121</v>
      </c>
      <c r="BW66" s="15">
        <v>577.01</v>
      </c>
      <c r="BX66" s="17"/>
      <c r="BY66" s="17"/>
      <c r="BZ66" s="22">
        <v>5959</v>
      </c>
      <c r="CA66" s="22">
        <v>6256.95</v>
      </c>
      <c r="CB66" s="15">
        <v>2343</v>
      </c>
      <c r="CC66" s="15">
        <v>-3616</v>
      </c>
      <c r="CD66" s="52" t="s">
        <v>121</v>
      </c>
      <c r="CE66" s="52">
        <v>977</v>
      </c>
      <c r="CF66" s="52"/>
      <c r="CG66" s="52"/>
    </row>
    <row r="67" spans="1:85">
      <c r="A67" s="14">
        <v>19</v>
      </c>
      <c r="B67" s="14">
        <v>746</v>
      </c>
      <c r="C67" s="14" t="s">
        <v>197</v>
      </c>
      <c r="D67" s="14" t="s">
        <v>137</v>
      </c>
      <c r="E67" s="14" t="s">
        <v>195</v>
      </c>
      <c r="F67" s="15">
        <v>17</v>
      </c>
      <c r="G67" s="15">
        <v>22</v>
      </c>
      <c r="H67" s="15">
        <v>2</v>
      </c>
      <c r="I67" s="15">
        <v>-15</v>
      </c>
      <c r="J67" s="15" t="s">
        <v>121</v>
      </c>
      <c r="K67" s="15">
        <v>2</v>
      </c>
      <c r="L67" s="15"/>
      <c r="M67" s="15"/>
      <c r="N67" s="15">
        <v>15</v>
      </c>
      <c r="O67" s="21">
        <v>17</v>
      </c>
      <c r="P67" s="21">
        <v>29</v>
      </c>
      <c r="Q67" s="21">
        <v>12</v>
      </c>
      <c r="R67" s="21" t="s">
        <v>21</v>
      </c>
      <c r="S67" s="21">
        <v>22</v>
      </c>
      <c r="T67" s="21"/>
      <c r="U67" s="21"/>
      <c r="V67" s="21">
        <v>47</v>
      </c>
      <c r="W67" s="21">
        <v>53</v>
      </c>
      <c r="X67" s="21">
        <v>48</v>
      </c>
      <c r="Y67" s="21">
        <v>1</v>
      </c>
      <c r="Z67" s="21" t="s">
        <v>20</v>
      </c>
      <c r="AA67" s="21">
        <v>38</v>
      </c>
      <c r="AB67" s="21"/>
      <c r="AC67" s="21"/>
      <c r="AD67" s="21">
        <v>2</v>
      </c>
      <c r="AE67" s="21">
        <v>3</v>
      </c>
      <c r="AF67" s="21">
        <v>5</v>
      </c>
      <c r="AG67" s="21">
        <v>2</v>
      </c>
      <c r="AH67" s="21" t="s">
        <v>21</v>
      </c>
      <c r="AI67" s="21">
        <v>3</v>
      </c>
      <c r="AJ67" s="21"/>
      <c r="AK67" s="21"/>
      <c r="AL67" s="21">
        <v>1</v>
      </c>
      <c r="AM67" s="21">
        <v>2</v>
      </c>
      <c r="AN67" s="21">
        <v>1</v>
      </c>
      <c r="AO67" s="21">
        <v>0</v>
      </c>
      <c r="AP67" s="21" t="s">
        <v>20</v>
      </c>
      <c r="AQ67" s="21">
        <v>198</v>
      </c>
      <c r="AR67" s="21"/>
      <c r="AS67" s="21"/>
      <c r="AT67" s="21">
        <v>1</v>
      </c>
      <c r="AU67" s="21">
        <v>3</v>
      </c>
      <c r="AV67" s="21">
        <v>4</v>
      </c>
      <c r="AW67" s="21">
        <v>1</v>
      </c>
      <c r="AX67" s="21" t="s">
        <v>21</v>
      </c>
      <c r="AY67" s="21">
        <v>388</v>
      </c>
      <c r="AZ67" s="21"/>
      <c r="BA67" s="21"/>
      <c r="BB67" s="17">
        <v>150</v>
      </c>
      <c r="BC67" s="15">
        <v>225</v>
      </c>
      <c r="BD67" s="15">
        <v>0</v>
      </c>
      <c r="BE67" s="15">
        <v>-150</v>
      </c>
      <c r="BF67" s="15" t="s">
        <v>121</v>
      </c>
      <c r="BG67" s="15" t="s">
        <v>231</v>
      </c>
      <c r="BH67" s="15"/>
      <c r="BI67" s="15"/>
      <c r="BJ67" s="15">
        <v>84.5</v>
      </c>
      <c r="BK67" s="15">
        <v>169</v>
      </c>
      <c r="BL67" s="15">
        <v>0</v>
      </c>
      <c r="BM67" s="15">
        <v>-84.5</v>
      </c>
      <c r="BN67" s="15" t="s">
        <v>121</v>
      </c>
      <c r="BO67" s="15" t="s">
        <v>231</v>
      </c>
      <c r="BP67" s="15"/>
      <c r="BQ67" s="15"/>
      <c r="BR67" s="15">
        <v>922.12</v>
      </c>
      <c r="BS67" s="17">
        <v>1153</v>
      </c>
      <c r="BT67" s="15">
        <v>304.5</v>
      </c>
      <c r="BU67" s="15">
        <v>-617.62</v>
      </c>
      <c r="BV67" s="15" t="s">
        <v>121</v>
      </c>
      <c r="BW67" s="15">
        <v>437</v>
      </c>
      <c r="BX67" s="17"/>
      <c r="BY67" s="17"/>
      <c r="BZ67" s="22">
        <v>1235</v>
      </c>
      <c r="CA67" s="22">
        <v>1543.75</v>
      </c>
      <c r="CB67" s="15">
        <v>240</v>
      </c>
      <c r="CC67" s="15">
        <v>-995</v>
      </c>
      <c r="CD67" s="52" t="s">
        <v>121</v>
      </c>
      <c r="CE67" s="52">
        <v>240</v>
      </c>
      <c r="CF67" s="52"/>
      <c r="CG67" s="52"/>
    </row>
    <row r="68" spans="1:85">
      <c r="A68" s="14">
        <v>25</v>
      </c>
      <c r="B68" s="14">
        <v>385</v>
      </c>
      <c r="C68" s="14" t="s">
        <v>198</v>
      </c>
      <c r="D68" s="14" t="s">
        <v>119</v>
      </c>
      <c r="E68" s="14" t="s">
        <v>195</v>
      </c>
      <c r="F68" s="15">
        <v>27</v>
      </c>
      <c r="G68" s="15">
        <v>35</v>
      </c>
      <c r="H68" s="15">
        <v>18</v>
      </c>
      <c r="I68" s="15">
        <v>-9</v>
      </c>
      <c r="J68" s="15" t="s">
        <v>121</v>
      </c>
      <c r="K68" s="15">
        <v>20</v>
      </c>
      <c r="L68" s="15"/>
      <c r="M68" s="15"/>
      <c r="N68" s="15">
        <v>14</v>
      </c>
      <c r="O68" s="21">
        <v>15</v>
      </c>
      <c r="P68" s="21">
        <v>8</v>
      </c>
      <c r="Q68" s="21">
        <v>-6</v>
      </c>
      <c r="R68" s="21" t="s">
        <v>121</v>
      </c>
      <c r="S68" s="21">
        <v>8</v>
      </c>
      <c r="T68" s="21"/>
      <c r="U68" s="21"/>
      <c r="V68" s="21">
        <v>36</v>
      </c>
      <c r="W68" s="21">
        <v>41</v>
      </c>
      <c r="X68" s="21">
        <v>44</v>
      </c>
      <c r="Y68" s="21">
        <v>3</v>
      </c>
      <c r="Z68" s="21" t="s">
        <v>21</v>
      </c>
      <c r="AA68" s="21">
        <v>42</v>
      </c>
      <c r="AB68" s="21"/>
      <c r="AC68" s="21"/>
      <c r="AD68" s="21">
        <v>1</v>
      </c>
      <c r="AE68" s="21">
        <v>1</v>
      </c>
      <c r="AF68" s="21">
        <v>6</v>
      </c>
      <c r="AG68" s="21">
        <v>5</v>
      </c>
      <c r="AH68" s="21" t="s">
        <v>21</v>
      </c>
      <c r="AI68" s="21">
        <v>5</v>
      </c>
      <c r="AJ68" s="21"/>
      <c r="AK68" s="21"/>
      <c r="AL68" s="21">
        <v>1</v>
      </c>
      <c r="AM68" s="21">
        <v>2</v>
      </c>
      <c r="AN68" s="21">
        <v>8</v>
      </c>
      <c r="AO68" s="21">
        <v>6</v>
      </c>
      <c r="AP68" s="21" t="s">
        <v>21</v>
      </c>
      <c r="AQ68" s="21">
        <v>396.02</v>
      </c>
      <c r="AR68" s="21"/>
      <c r="AS68" s="21"/>
      <c r="AT68" s="21">
        <v>11</v>
      </c>
      <c r="AU68" s="21">
        <v>17</v>
      </c>
      <c r="AV68" s="21">
        <v>5</v>
      </c>
      <c r="AW68" s="21">
        <v>-6</v>
      </c>
      <c r="AX68" s="21" t="s">
        <v>121</v>
      </c>
      <c r="AY68" s="21">
        <v>1319.2</v>
      </c>
      <c r="AZ68" s="21"/>
      <c r="BA68" s="21"/>
      <c r="BB68" s="15">
        <v>168.3</v>
      </c>
      <c r="BC68" s="15">
        <v>252.45</v>
      </c>
      <c r="BD68" s="15">
        <v>0</v>
      </c>
      <c r="BE68" s="15">
        <v>-168.3</v>
      </c>
      <c r="BF68" s="15" t="s">
        <v>121</v>
      </c>
      <c r="BG68" s="15" t="s">
        <v>231</v>
      </c>
      <c r="BH68" s="15"/>
      <c r="BI68" s="15"/>
      <c r="BJ68" s="15">
        <v>84.5</v>
      </c>
      <c r="BK68" s="15">
        <v>169</v>
      </c>
      <c r="BL68" s="15">
        <v>0</v>
      </c>
      <c r="BM68" s="15">
        <v>-84.5</v>
      </c>
      <c r="BN68" s="15" t="s">
        <v>121</v>
      </c>
      <c r="BO68" s="15" t="s">
        <v>231</v>
      </c>
      <c r="BP68" s="15"/>
      <c r="BQ68" s="15"/>
      <c r="BR68" s="15">
        <v>446</v>
      </c>
      <c r="BS68" s="15">
        <v>624</v>
      </c>
      <c r="BT68" s="15">
        <v>418.4</v>
      </c>
      <c r="BU68" s="15">
        <v>-27.6</v>
      </c>
      <c r="BV68" s="15" t="s">
        <v>121</v>
      </c>
      <c r="BW68" s="15">
        <v>350.4</v>
      </c>
      <c r="BX68" s="15"/>
      <c r="BY68" s="15"/>
      <c r="BZ68" s="22">
        <v>665</v>
      </c>
      <c r="CA68" s="22">
        <v>931</v>
      </c>
      <c r="CB68" s="15">
        <v>2637.03</v>
      </c>
      <c r="CC68" s="15">
        <v>1706.03</v>
      </c>
      <c r="CD68" s="52" t="s">
        <v>21</v>
      </c>
      <c r="CE68" s="52">
        <v>2343.03</v>
      </c>
      <c r="CF68" s="52"/>
      <c r="CG68" s="52"/>
    </row>
    <row r="69" spans="1:85">
      <c r="A69" s="14">
        <v>33</v>
      </c>
      <c r="B69" s="14">
        <v>721</v>
      </c>
      <c r="C69" s="14" t="s">
        <v>199</v>
      </c>
      <c r="D69" s="14" t="s">
        <v>137</v>
      </c>
      <c r="E69" s="14" t="s">
        <v>195</v>
      </c>
      <c r="F69" s="15">
        <v>17</v>
      </c>
      <c r="G69" s="15">
        <v>22</v>
      </c>
      <c r="H69" s="15">
        <v>2</v>
      </c>
      <c r="I69" s="15">
        <v>-15</v>
      </c>
      <c r="J69" s="15" t="s">
        <v>121</v>
      </c>
      <c r="K69" s="15">
        <v>2</v>
      </c>
      <c r="L69" s="15"/>
      <c r="M69" s="15"/>
      <c r="N69" s="15">
        <v>36</v>
      </c>
      <c r="O69" s="21">
        <v>41</v>
      </c>
      <c r="P69" s="21">
        <v>49</v>
      </c>
      <c r="Q69" s="21">
        <v>8</v>
      </c>
      <c r="R69" s="21" t="s">
        <v>21</v>
      </c>
      <c r="S69" s="21">
        <v>49</v>
      </c>
      <c r="T69" s="21"/>
      <c r="U69" s="21"/>
      <c r="V69" s="21">
        <v>44</v>
      </c>
      <c r="W69" s="21">
        <v>50</v>
      </c>
      <c r="X69" s="21">
        <v>51</v>
      </c>
      <c r="Y69" s="21">
        <v>1</v>
      </c>
      <c r="Z69" s="21" t="s">
        <v>21</v>
      </c>
      <c r="AA69" s="21">
        <v>43</v>
      </c>
      <c r="AB69" s="21"/>
      <c r="AC69" s="21"/>
      <c r="AD69" s="21">
        <v>2</v>
      </c>
      <c r="AE69" s="21">
        <v>3</v>
      </c>
      <c r="AF69" s="21">
        <v>3</v>
      </c>
      <c r="AG69" s="21">
        <v>0</v>
      </c>
      <c r="AH69" s="21" t="s">
        <v>21</v>
      </c>
      <c r="AI69" s="21">
        <v>3</v>
      </c>
      <c r="AJ69" s="21"/>
      <c r="AK69" s="21"/>
      <c r="AL69" s="21">
        <v>1</v>
      </c>
      <c r="AM69" s="21">
        <v>2</v>
      </c>
      <c r="AN69" s="21">
        <v>4</v>
      </c>
      <c r="AO69" s="21">
        <v>2</v>
      </c>
      <c r="AP69" s="21" t="s">
        <v>21</v>
      </c>
      <c r="AQ69" s="21">
        <v>792</v>
      </c>
      <c r="AR69" s="21"/>
      <c r="AS69" s="21"/>
      <c r="AT69" s="21">
        <v>7</v>
      </c>
      <c r="AU69" s="21">
        <v>11</v>
      </c>
      <c r="AV69" s="21">
        <v>5</v>
      </c>
      <c r="AW69" s="21">
        <v>-2</v>
      </c>
      <c r="AX69" s="21" t="s">
        <v>121</v>
      </c>
      <c r="AY69" s="21">
        <v>1547.68</v>
      </c>
      <c r="AZ69" s="21"/>
      <c r="BA69" s="21"/>
      <c r="BB69" s="17">
        <v>150</v>
      </c>
      <c r="BC69" s="15">
        <v>225</v>
      </c>
      <c r="BD69" s="15">
        <v>0</v>
      </c>
      <c r="BE69" s="15">
        <v>-150</v>
      </c>
      <c r="BF69" s="15" t="s">
        <v>121</v>
      </c>
      <c r="BG69" s="15" t="s">
        <v>231</v>
      </c>
      <c r="BH69" s="15"/>
      <c r="BI69" s="15"/>
      <c r="BJ69" s="15">
        <v>84.5</v>
      </c>
      <c r="BK69" s="15">
        <v>169</v>
      </c>
      <c r="BL69" s="15">
        <v>0</v>
      </c>
      <c r="BM69" s="15">
        <v>-84.5</v>
      </c>
      <c r="BN69" s="15" t="s">
        <v>121</v>
      </c>
      <c r="BO69" s="15" t="s">
        <v>231</v>
      </c>
      <c r="BP69" s="15"/>
      <c r="BQ69" s="15"/>
      <c r="BR69" s="15">
        <v>303.5</v>
      </c>
      <c r="BS69" s="15">
        <v>425</v>
      </c>
      <c r="BT69" s="15">
        <v>301.5</v>
      </c>
      <c r="BU69" s="15">
        <v>-2</v>
      </c>
      <c r="BV69" s="15" t="s">
        <v>121</v>
      </c>
      <c r="BW69" s="15">
        <v>376</v>
      </c>
      <c r="BX69" s="15"/>
      <c r="BY69" s="15"/>
      <c r="BZ69" s="22">
        <v>1140</v>
      </c>
      <c r="CA69" s="22">
        <v>1425</v>
      </c>
      <c r="CB69" s="15">
        <v>389</v>
      </c>
      <c r="CC69" s="15">
        <v>-751</v>
      </c>
      <c r="CD69" s="52" t="s">
        <v>121</v>
      </c>
      <c r="CE69" s="52">
        <v>294</v>
      </c>
      <c r="CF69" s="52"/>
      <c r="CG69" s="52"/>
    </row>
    <row r="70" spans="1:85">
      <c r="A70" s="14">
        <v>46</v>
      </c>
      <c r="B70" s="14">
        <v>717</v>
      </c>
      <c r="C70" s="14" t="s">
        <v>200</v>
      </c>
      <c r="D70" s="14" t="s">
        <v>137</v>
      </c>
      <c r="E70" s="14" t="s">
        <v>195</v>
      </c>
      <c r="F70" s="15">
        <v>6</v>
      </c>
      <c r="G70" s="15">
        <v>11</v>
      </c>
      <c r="H70" s="15">
        <v>3</v>
      </c>
      <c r="I70" s="15">
        <v>-3</v>
      </c>
      <c r="J70" s="15" t="s">
        <v>121</v>
      </c>
      <c r="K70" s="15">
        <v>3</v>
      </c>
      <c r="L70" s="15"/>
      <c r="M70" s="15"/>
      <c r="N70" s="15">
        <v>23</v>
      </c>
      <c r="O70" s="21">
        <v>27</v>
      </c>
      <c r="P70" s="21">
        <v>25</v>
      </c>
      <c r="Q70" s="21">
        <v>2</v>
      </c>
      <c r="R70" s="21" t="s">
        <v>20</v>
      </c>
      <c r="S70" s="21">
        <v>22</v>
      </c>
      <c r="T70" s="21"/>
      <c r="U70" s="21"/>
      <c r="V70" s="21">
        <v>29</v>
      </c>
      <c r="W70" s="21">
        <v>32</v>
      </c>
      <c r="X70" s="21">
        <v>15</v>
      </c>
      <c r="Y70" s="21">
        <v>-14</v>
      </c>
      <c r="Z70" s="21" t="s">
        <v>121</v>
      </c>
      <c r="AA70" s="21">
        <v>12</v>
      </c>
      <c r="AB70" s="21"/>
      <c r="AC70" s="21"/>
      <c r="AD70" s="21">
        <v>1</v>
      </c>
      <c r="AE70" s="21">
        <v>1</v>
      </c>
      <c r="AF70" s="21">
        <v>2</v>
      </c>
      <c r="AG70" s="21">
        <v>1</v>
      </c>
      <c r="AH70" s="21" t="s">
        <v>21</v>
      </c>
      <c r="AI70" s="21">
        <v>2</v>
      </c>
      <c r="AJ70" s="21"/>
      <c r="AK70" s="21"/>
      <c r="AL70" s="21">
        <v>1</v>
      </c>
      <c r="AM70" s="21">
        <v>2</v>
      </c>
      <c r="AN70" s="21">
        <v>3</v>
      </c>
      <c r="AO70" s="21">
        <v>1</v>
      </c>
      <c r="AP70" s="21" t="s">
        <v>21</v>
      </c>
      <c r="AQ70" s="21">
        <v>193.66</v>
      </c>
      <c r="AR70" s="21"/>
      <c r="AS70" s="21"/>
      <c r="AT70" s="21">
        <v>2</v>
      </c>
      <c r="AU70" s="21">
        <v>4</v>
      </c>
      <c r="AV70" s="21">
        <v>2</v>
      </c>
      <c r="AW70" s="21">
        <v>0</v>
      </c>
      <c r="AX70" s="21" t="s">
        <v>20</v>
      </c>
      <c r="AY70" s="21">
        <v>388</v>
      </c>
      <c r="AZ70" s="21"/>
      <c r="BA70" s="21"/>
      <c r="BB70" s="17">
        <v>150</v>
      </c>
      <c r="BC70" s="15">
        <v>225</v>
      </c>
      <c r="BD70" s="15">
        <v>198</v>
      </c>
      <c r="BE70" s="15">
        <v>48</v>
      </c>
      <c r="BF70" s="15" t="s">
        <v>20</v>
      </c>
      <c r="BG70" s="15" t="s">
        <v>231</v>
      </c>
      <c r="BH70" s="15"/>
      <c r="BI70" s="15"/>
      <c r="BJ70" s="15">
        <v>84.5</v>
      </c>
      <c r="BK70" s="15">
        <v>169</v>
      </c>
      <c r="BL70" s="15">
        <v>0</v>
      </c>
      <c r="BM70" s="15">
        <v>-84.5</v>
      </c>
      <c r="BN70" s="15" t="s">
        <v>121</v>
      </c>
      <c r="BO70" s="15" t="s">
        <v>231</v>
      </c>
      <c r="BP70" s="15"/>
      <c r="BQ70" s="15"/>
      <c r="BR70" s="15">
        <v>832.67</v>
      </c>
      <c r="BS70" s="17">
        <v>1041</v>
      </c>
      <c r="BT70" s="15">
        <v>371.51</v>
      </c>
      <c r="BU70" s="15">
        <v>-461.16</v>
      </c>
      <c r="BV70" s="15" t="s">
        <v>121</v>
      </c>
      <c r="BW70" s="15">
        <v>304.51</v>
      </c>
      <c r="BX70" s="17"/>
      <c r="BY70" s="17"/>
      <c r="BZ70" s="22">
        <v>380</v>
      </c>
      <c r="CA70" s="22">
        <v>530</v>
      </c>
      <c r="CB70" s="15">
        <v>720</v>
      </c>
      <c r="CC70" s="15">
        <v>190</v>
      </c>
      <c r="CD70" s="52" t="s">
        <v>21</v>
      </c>
      <c r="CE70" s="52">
        <v>480</v>
      </c>
      <c r="CF70" s="52"/>
      <c r="CG70" s="52"/>
    </row>
    <row r="71" spans="1:85">
      <c r="A71" s="14">
        <v>49</v>
      </c>
      <c r="B71" s="14">
        <v>591</v>
      </c>
      <c r="C71" s="14" t="s">
        <v>201</v>
      </c>
      <c r="D71" s="14" t="s">
        <v>137</v>
      </c>
      <c r="E71" s="14" t="s">
        <v>195</v>
      </c>
      <c r="F71" s="15">
        <v>17</v>
      </c>
      <c r="G71" s="15">
        <v>22</v>
      </c>
      <c r="H71" s="15">
        <v>7</v>
      </c>
      <c r="I71" s="15">
        <v>-10</v>
      </c>
      <c r="J71" s="15" t="s">
        <v>121</v>
      </c>
      <c r="K71" s="15">
        <v>5</v>
      </c>
      <c r="L71" s="15"/>
      <c r="M71" s="15"/>
      <c r="N71" s="15">
        <v>65</v>
      </c>
      <c r="O71" s="21">
        <v>75</v>
      </c>
      <c r="P71" s="21">
        <v>46</v>
      </c>
      <c r="Q71" s="21">
        <v>-19</v>
      </c>
      <c r="R71" s="21" t="s">
        <v>121</v>
      </c>
      <c r="S71" s="21">
        <v>41</v>
      </c>
      <c r="T71" s="21"/>
      <c r="U71" s="21"/>
      <c r="V71" s="21">
        <v>53</v>
      </c>
      <c r="W71" s="21">
        <v>61</v>
      </c>
      <c r="X71" s="21">
        <v>62</v>
      </c>
      <c r="Y71" s="21">
        <v>1</v>
      </c>
      <c r="Z71" s="21" t="s">
        <v>21</v>
      </c>
      <c r="AA71" s="21">
        <v>57</v>
      </c>
      <c r="AB71" s="21"/>
      <c r="AC71" s="21"/>
      <c r="AD71" s="21">
        <v>2</v>
      </c>
      <c r="AE71" s="21">
        <v>3</v>
      </c>
      <c r="AF71" s="21">
        <v>3</v>
      </c>
      <c r="AG71" s="21">
        <v>0</v>
      </c>
      <c r="AH71" s="21" t="s">
        <v>21</v>
      </c>
      <c r="AI71" s="21">
        <v>2</v>
      </c>
      <c r="AJ71" s="21"/>
      <c r="AK71" s="21"/>
      <c r="AL71" s="21">
        <v>1</v>
      </c>
      <c r="AM71" s="21">
        <v>2</v>
      </c>
      <c r="AN71" s="21">
        <v>4</v>
      </c>
      <c r="AO71" s="21">
        <v>2</v>
      </c>
      <c r="AP71" s="21" t="s">
        <v>21</v>
      </c>
      <c r="AQ71" s="21">
        <v>564.5</v>
      </c>
      <c r="AR71" s="21"/>
      <c r="AS71" s="21"/>
      <c r="AT71" s="21">
        <v>3</v>
      </c>
      <c r="AU71" s="21">
        <v>5</v>
      </c>
      <c r="AV71" s="21">
        <v>3</v>
      </c>
      <c r="AW71" s="21">
        <v>0</v>
      </c>
      <c r="AX71" s="21" t="s">
        <v>20</v>
      </c>
      <c r="AY71" s="21">
        <v>1067</v>
      </c>
      <c r="AZ71" s="21"/>
      <c r="BA71" s="21"/>
      <c r="BB71" s="15">
        <v>168.3</v>
      </c>
      <c r="BC71" s="15">
        <v>252.45</v>
      </c>
      <c r="BD71" s="15">
        <v>761.57</v>
      </c>
      <c r="BE71" s="15">
        <v>509.12</v>
      </c>
      <c r="BF71" s="15" t="s">
        <v>21</v>
      </c>
      <c r="BG71" s="15">
        <v>732.3</v>
      </c>
      <c r="BH71" s="15"/>
      <c r="BI71" s="15"/>
      <c r="BJ71" s="15">
        <v>84.5</v>
      </c>
      <c r="BK71" s="15">
        <v>169</v>
      </c>
      <c r="BL71" s="15">
        <v>0</v>
      </c>
      <c r="BM71" s="15">
        <v>-84.5</v>
      </c>
      <c r="BN71" s="15" t="s">
        <v>121</v>
      </c>
      <c r="BO71" s="15" t="s">
        <v>231</v>
      </c>
      <c r="BP71" s="15"/>
      <c r="BQ71" s="15"/>
      <c r="BR71" s="15">
        <v>583.45</v>
      </c>
      <c r="BS71" s="17">
        <v>729</v>
      </c>
      <c r="BT71" s="15">
        <v>935.28</v>
      </c>
      <c r="BU71" s="15">
        <v>206.28</v>
      </c>
      <c r="BV71" s="15" t="s">
        <v>21</v>
      </c>
      <c r="BW71" s="15">
        <v>935.28</v>
      </c>
      <c r="BX71" s="17"/>
      <c r="BY71" s="17"/>
      <c r="BZ71" s="22">
        <v>1235</v>
      </c>
      <c r="CA71" s="22">
        <v>1543.75</v>
      </c>
      <c r="CB71" s="15">
        <v>1853</v>
      </c>
      <c r="CC71" s="15">
        <v>309.25</v>
      </c>
      <c r="CD71" s="52" t="s">
        <v>21</v>
      </c>
      <c r="CE71" s="52">
        <v>1369</v>
      </c>
      <c r="CF71" s="52"/>
      <c r="CG71" s="52"/>
    </row>
    <row r="72" spans="1:85">
      <c r="A72" s="14">
        <v>51</v>
      </c>
      <c r="B72" s="14">
        <v>748</v>
      </c>
      <c r="C72" s="14" t="s">
        <v>202</v>
      </c>
      <c r="D72" s="14" t="s">
        <v>141</v>
      </c>
      <c r="E72" s="14" t="s">
        <v>195</v>
      </c>
      <c r="F72" s="15">
        <v>6</v>
      </c>
      <c r="G72" s="15">
        <v>9</v>
      </c>
      <c r="H72" s="15">
        <v>11</v>
      </c>
      <c r="I72" s="15">
        <v>2</v>
      </c>
      <c r="J72" s="15" t="s">
        <v>21</v>
      </c>
      <c r="K72" s="15">
        <v>10</v>
      </c>
      <c r="L72" s="15"/>
      <c r="M72" s="15"/>
      <c r="N72" s="15">
        <v>21</v>
      </c>
      <c r="O72" s="21">
        <v>24</v>
      </c>
      <c r="P72" s="21">
        <v>19</v>
      </c>
      <c r="Q72" s="21">
        <v>-2</v>
      </c>
      <c r="R72" s="21" t="s">
        <v>121</v>
      </c>
      <c r="S72" s="21">
        <v>16</v>
      </c>
      <c r="T72" s="21"/>
      <c r="U72" s="21"/>
      <c r="V72" s="21">
        <v>14</v>
      </c>
      <c r="W72" s="21">
        <v>13</v>
      </c>
      <c r="X72" s="21">
        <v>16</v>
      </c>
      <c r="Y72" s="21">
        <v>3</v>
      </c>
      <c r="Z72" s="21" t="s">
        <v>21</v>
      </c>
      <c r="AA72" s="21">
        <v>18</v>
      </c>
      <c r="AB72" s="21"/>
      <c r="AC72" s="21"/>
      <c r="AD72" s="21">
        <v>2</v>
      </c>
      <c r="AE72" s="21">
        <v>3</v>
      </c>
      <c r="AF72" s="21">
        <v>3</v>
      </c>
      <c r="AG72" s="21">
        <v>0</v>
      </c>
      <c r="AH72" s="21" t="s">
        <v>21</v>
      </c>
      <c r="AI72" s="21">
        <v>3</v>
      </c>
      <c r="AJ72" s="21"/>
      <c r="AK72" s="21"/>
      <c r="AL72" s="21">
        <v>1</v>
      </c>
      <c r="AM72" s="21">
        <v>2</v>
      </c>
      <c r="AN72" s="21">
        <v>0</v>
      </c>
      <c r="AO72" s="21">
        <v>-1</v>
      </c>
      <c r="AP72" s="21" t="s">
        <v>121</v>
      </c>
      <c r="AQ72" s="21">
        <v>0</v>
      </c>
      <c r="AR72" s="21"/>
      <c r="AS72" s="21"/>
      <c r="AT72" s="21">
        <v>7</v>
      </c>
      <c r="AU72" s="21">
        <v>11</v>
      </c>
      <c r="AV72" s="21">
        <v>4</v>
      </c>
      <c r="AW72" s="21">
        <v>-3</v>
      </c>
      <c r="AX72" s="21" t="s">
        <v>121</v>
      </c>
      <c r="AY72" s="21">
        <v>1940</v>
      </c>
      <c r="AZ72" s="21"/>
      <c r="BA72" s="21"/>
      <c r="BB72" s="15">
        <v>264</v>
      </c>
      <c r="BC72" s="15">
        <v>396</v>
      </c>
      <c r="BD72" s="15">
        <v>198</v>
      </c>
      <c r="BE72" s="15">
        <v>-66</v>
      </c>
      <c r="BF72" s="15" t="s">
        <v>121</v>
      </c>
      <c r="BG72" s="15" t="s">
        <v>231</v>
      </c>
      <c r="BH72" s="15"/>
      <c r="BI72" s="15"/>
      <c r="BJ72" s="15">
        <v>169</v>
      </c>
      <c r="BK72" s="15">
        <v>253.5</v>
      </c>
      <c r="BL72" s="15">
        <v>0</v>
      </c>
      <c r="BM72" s="15">
        <v>-169</v>
      </c>
      <c r="BN72" s="15" t="s">
        <v>121</v>
      </c>
      <c r="BO72" s="15" t="s">
        <v>231</v>
      </c>
      <c r="BP72" s="15"/>
      <c r="BQ72" s="15"/>
      <c r="BR72" s="15">
        <v>983.54</v>
      </c>
      <c r="BS72" s="17">
        <v>1229</v>
      </c>
      <c r="BT72" s="15">
        <v>397.29</v>
      </c>
      <c r="BU72" s="15">
        <v>-586.25</v>
      </c>
      <c r="BV72" s="15" t="s">
        <v>121</v>
      </c>
      <c r="BW72" s="15">
        <v>464.29</v>
      </c>
      <c r="BX72" s="17"/>
      <c r="BY72" s="17"/>
      <c r="BZ72" s="22">
        <v>752</v>
      </c>
      <c r="CA72" s="22">
        <v>1052.8</v>
      </c>
      <c r="CB72" s="15">
        <v>396.93</v>
      </c>
      <c r="CC72" s="15">
        <v>-355.07</v>
      </c>
      <c r="CD72" s="52" t="s">
        <v>121</v>
      </c>
      <c r="CE72" s="52">
        <v>716.93</v>
      </c>
      <c r="CF72" s="52"/>
      <c r="CG72" s="52"/>
    </row>
    <row r="73" spans="1:85">
      <c r="A73" s="14">
        <v>58</v>
      </c>
      <c r="B73" s="14">
        <v>371</v>
      </c>
      <c r="C73" s="14" t="s">
        <v>203</v>
      </c>
      <c r="D73" s="14" t="s">
        <v>167</v>
      </c>
      <c r="E73" s="14" t="s">
        <v>195</v>
      </c>
      <c r="F73" s="15">
        <v>6</v>
      </c>
      <c r="G73" s="15">
        <v>9</v>
      </c>
      <c r="H73" s="15">
        <v>2</v>
      </c>
      <c r="I73" s="15">
        <v>-4</v>
      </c>
      <c r="J73" s="15" t="s">
        <v>121</v>
      </c>
      <c r="K73" s="15">
        <v>1</v>
      </c>
      <c r="L73" s="15"/>
      <c r="M73" s="15"/>
      <c r="N73" s="15">
        <v>11</v>
      </c>
      <c r="O73" s="21">
        <v>12</v>
      </c>
      <c r="P73" s="21">
        <v>18</v>
      </c>
      <c r="Q73" s="21">
        <v>6</v>
      </c>
      <c r="R73" s="21" t="s">
        <v>21</v>
      </c>
      <c r="S73" s="21">
        <v>15</v>
      </c>
      <c r="T73" s="21"/>
      <c r="U73" s="21"/>
      <c r="V73" s="21">
        <v>24</v>
      </c>
      <c r="W73" s="21">
        <v>26</v>
      </c>
      <c r="X73" s="21">
        <v>37</v>
      </c>
      <c r="Y73" s="21">
        <v>11</v>
      </c>
      <c r="Z73" s="21" t="s">
        <v>21</v>
      </c>
      <c r="AA73" s="21">
        <v>31</v>
      </c>
      <c r="AB73" s="21"/>
      <c r="AC73" s="21"/>
      <c r="AD73" s="21">
        <v>1</v>
      </c>
      <c r="AE73" s="21">
        <v>1</v>
      </c>
      <c r="AF73" s="21">
        <v>4</v>
      </c>
      <c r="AG73" s="21">
        <v>3</v>
      </c>
      <c r="AH73" s="21" t="s">
        <v>21</v>
      </c>
      <c r="AI73" s="21">
        <v>4</v>
      </c>
      <c r="AJ73" s="21"/>
      <c r="AK73" s="21"/>
      <c r="AL73" s="21">
        <v>1</v>
      </c>
      <c r="AM73" s="21">
        <v>2</v>
      </c>
      <c r="AN73" s="21">
        <v>0</v>
      </c>
      <c r="AO73" s="21">
        <v>-1</v>
      </c>
      <c r="AP73" s="21" t="s">
        <v>121</v>
      </c>
      <c r="AQ73" s="21">
        <v>0</v>
      </c>
      <c r="AR73" s="21"/>
      <c r="AS73" s="21"/>
      <c r="AT73" s="21">
        <v>4</v>
      </c>
      <c r="AU73" s="21">
        <v>6</v>
      </c>
      <c r="AV73" s="21">
        <v>0</v>
      </c>
      <c r="AW73" s="21">
        <v>-4</v>
      </c>
      <c r="AX73" s="21" t="s">
        <v>121</v>
      </c>
      <c r="AY73" s="21">
        <v>0</v>
      </c>
      <c r="AZ73" s="21"/>
      <c r="BA73" s="21"/>
      <c r="BB73" s="15">
        <v>100</v>
      </c>
      <c r="BC73" s="15">
        <v>150</v>
      </c>
      <c r="BD73" s="15">
        <v>0</v>
      </c>
      <c r="BE73" s="15">
        <v>-100</v>
      </c>
      <c r="BF73" s="15" t="s">
        <v>121</v>
      </c>
      <c r="BG73" s="15" t="s">
        <v>231</v>
      </c>
      <c r="BH73" s="15"/>
      <c r="BI73" s="15"/>
      <c r="BJ73" s="15">
        <v>84.5</v>
      </c>
      <c r="BK73" s="15">
        <v>169</v>
      </c>
      <c r="BL73" s="15">
        <v>0</v>
      </c>
      <c r="BM73" s="15">
        <v>-84.5</v>
      </c>
      <c r="BN73" s="15" t="s">
        <v>121</v>
      </c>
      <c r="BO73" s="15" t="s">
        <v>231</v>
      </c>
      <c r="BP73" s="15"/>
      <c r="BQ73" s="15"/>
      <c r="BR73" s="15">
        <v>488.5</v>
      </c>
      <c r="BS73" s="15">
        <v>684</v>
      </c>
      <c r="BT73" s="15">
        <v>644.09</v>
      </c>
      <c r="BU73" s="15">
        <v>155.59</v>
      </c>
      <c r="BV73" s="49" t="s">
        <v>20</v>
      </c>
      <c r="BW73" s="15">
        <v>566.59</v>
      </c>
      <c r="BX73" s="15"/>
      <c r="BY73" s="15"/>
      <c r="BZ73" s="22">
        <v>1235</v>
      </c>
      <c r="CA73" s="22">
        <v>1543.75</v>
      </c>
      <c r="CB73" s="15">
        <v>545.88</v>
      </c>
      <c r="CC73" s="15">
        <v>-689.12</v>
      </c>
      <c r="CD73" s="52" t="s">
        <v>121</v>
      </c>
      <c r="CE73" s="52">
        <v>545.88</v>
      </c>
      <c r="CF73" s="52"/>
      <c r="CG73" s="52"/>
    </row>
    <row r="74" spans="1:85">
      <c r="A74" s="14">
        <v>60</v>
      </c>
      <c r="B74" s="14">
        <v>539</v>
      </c>
      <c r="C74" s="14" t="s">
        <v>204</v>
      </c>
      <c r="D74" s="14" t="s">
        <v>167</v>
      </c>
      <c r="E74" s="14" t="s">
        <v>195</v>
      </c>
      <c r="F74" s="15">
        <v>6</v>
      </c>
      <c r="G74" s="15">
        <v>9</v>
      </c>
      <c r="H74" s="15">
        <v>14</v>
      </c>
      <c r="I74" s="15">
        <v>5</v>
      </c>
      <c r="J74" s="15" t="s">
        <v>21</v>
      </c>
      <c r="K74" s="15">
        <v>14</v>
      </c>
      <c r="L74" s="15"/>
      <c r="M74" s="15"/>
      <c r="N74" s="15">
        <v>10</v>
      </c>
      <c r="O74" s="21">
        <v>10</v>
      </c>
      <c r="P74" s="21">
        <v>10</v>
      </c>
      <c r="Q74" s="21">
        <v>0</v>
      </c>
      <c r="R74" s="21" t="s">
        <v>21</v>
      </c>
      <c r="S74" s="21">
        <v>10</v>
      </c>
      <c r="T74" s="21"/>
      <c r="U74" s="21"/>
      <c r="V74" s="21">
        <v>18</v>
      </c>
      <c r="W74" s="21">
        <v>18</v>
      </c>
      <c r="X74" s="21">
        <v>15</v>
      </c>
      <c r="Y74" s="21">
        <v>-3</v>
      </c>
      <c r="Z74" s="21" t="s">
        <v>121</v>
      </c>
      <c r="AA74" s="21">
        <v>15</v>
      </c>
      <c r="AB74" s="21"/>
      <c r="AC74" s="21"/>
      <c r="AD74" s="21">
        <v>1</v>
      </c>
      <c r="AE74" s="21">
        <v>1</v>
      </c>
      <c r="AF74" s="21">
        <v>1</v>
      </c>
      <c r="AG74" s="21">
        <v>0</v>
      </c>
      <c r="AH74" s="21" t="s">
        <v>21</v>
      </c>
      <c r="AI74" s="21" t="s">
        <v>231</v>
      </c>
      <c r="AJ74" s="21"/>
      <c r="AK74" s="21"/>
      <c r="AL74" s="21">
        <v>1</v>
      </c>
      <c r="AM74" s="21">
        <v>2</v>
      </c>
      <c r="AN74" s="21">
        <v>5</v>
      </c>
      <c r="AO74" s="21">
        <v>3</v>
      </c>
      <c r="AP74" s="21" t="s">
        <v>21</v>
      </c>
      <c r="AQ74" s="21">
        <v>396.02</v>
      </c>
      <c r="AR74" s="21"/>
      <c r="AS74" s="21"/>
      <c r="AT74" s="21">
        <v>4</v>
      </c>
      <c r="AU74" s="21">
        <v>6</v>
      </c>
      <c r="AV74" s="21">
        <v>6</v>
      </c>
      <c r="AW74" s="21">
        <v>0</v>
      </c>
      <c r="AX74" s="21" t="s">
        <v>21</v>
      </c>
      <c r="AY74" s="21">
        <v>1025.8</v>
      </c>
      <c r="AZ74" s="21"/>
      <c r="BA74" s="21"/>
      <c r="BB74" s="15">
        <v>264</v>
      </c>
      <c r="BC74" s="15">
        <v>396</v>
      </c>
      <c r="BD74" s="15">
        <v>0</v>
      </c>
      <c r="BE74" s="15">
        <v>-264</v>
      </c>
      <c r="BF74" s="15" t="s">
        <v>121</v>
      </c>
      <c r="BG74" s="15" t="s">
        <v>231</v>
      </c>
      <c r="BH74" s="15"/>
      <c r="BI74" s="15"/>
      <c r="BJ74" s="15">
        <v>84.5</v>
      </c>
      <c r="BK74" s="15">
        <v>169</v>
      </c>
      <c r="BL74" s="15">
        <v>0</v>
      </c>
      <c r="BM74" s="15">
        <v>-84.5</v>
      </c>
      <c r="BN74" s="15" t="s">
        <v>121</v>
      </c>
      <c r="BO74" s="15" t="s">
        <v>231</v>
      </c>
      <c r="BP74" s="15"/>
      <c r="BQ74" s="15"/>
      <c r="BR74" s="15">
        <v>554</v>
      </c>
      <c r="BS74" s="17">
        <v>693</v>
      </c>
      <c r="BT74" s="15">
        <v>357.5</v>
      </c>
      <c r="BU74" s="15">
        <v>-196.5</v>
      </c>
      <c r="BV74" s="15" t="s">
        <v>121</v>
      </c>
      <c r="BW74" s="15">
        <v>290.5</v>
      </c>
      <c r="BX74" s="17"/>
      <c r="BY74" s="17"/>
      <c r="BZ74" s="22">
        <v>849.72</v>
      </c>
      <c r="CA74" s="22">
        <v>1189.61</v>
      </c>
      <c r="CB74" s="15">
        <v>1921.5</v>
      </c>
      <c r="CC74" s="15">
        <v>731.89</v>
      </c>
      <c r="CD74" s="52" t="s">
        <v>21</v>
      </c>
      <c r="CE74" s="52">
        <v>1761.5</v>
      </c>
      <c r="CF74" s="52"/>
      <c r="CG74" s="52"/>
    </row>
    <row r="75" spans="1:85">
      <c r="A75" s="14">
        <v>63</v>
      </c>
      <c r="B75" s="14">
        <v>720</v>
      </c>
      <c r="C75" s="14" t="s">
        <v>205</v>
      </c>
      <c r="D75" s="14" t="s">
        <v>141</v>
      </c>
      <c r="E75" s="14" t="s">
        <v>195</v>
      </c>
      <c r="F75" s="15">
        <v>6</v>
      </c>
      <c r="G75" s="15">
        <v>9</v>
      </c>
      <c r="H75" s="15">
        <v>6</v>
      </c>
      <c r="I75" s="15">
        <v>0</v>
      </c>
      <c r="J75" s="15" t="s">
        <v>20</v>
      </c>
      <c r="K75" s="15">
        <v>6</v>
      </c>
      <c r="L75" s="15"/>
      <c r="M75" s="15"/>
      <c r="N75" s="15">
        <v>20</v>
      </c>
      <c r="O75" s="21">
        <v>23</v>
      </c>
      <c r="P75" s="21">
        <v>30</v>
      </c>
      <c r="Q75" s="21">
        <v>7</v>
      </c>
      <c r="R75" s="21" t="s">
        <v>21</v>
      </c>
      <c r="S75" s="21">
        <v>26</v>
      </c>
      <c r="T75" s="21"/>
      <c r="U75" s="21"/>
      <c r="V75" s="21">
        <v>8</v>
      </c>
      <c r="W75" s="21">
        <v>5</v>
      </c>
      <c r="X75" s="21">
        <v>18</v>
      </c>
      <c r="Y75" s="21">
        <v>13</v>
      </c>
      <c r="Z75" s="21" t="s">
        <v>21</v>
      </c>
      <c r="AA75" s="21">
        <v>20</v>
      </c>
      <c r="AB75" s="21"/>
      <c r="AC75" s="21"/>
      <c r="AD75" s="21">
        <v>1</v>
      </c>
      <c r="AE75" s="21">
        <v>1</v>
      </c>
      <c r="AF75" s="21">
        <v>1</v>
      </c>
      <c r="AG75" s="21">
        <v>0</v>
      </c>
      <c r="AH75" s="21" t="s">
        <v>21</v>
      </c>
      <c r="AI75" s="21">
        <v>1</v>
      </c>
      <c r="AJ75" s="21"/>
      <c r="AK75" s="21"/>
      <c r="AL75" s="21">
        <v>1</v>
      </c>
      <c r="AM75" s="21">
        <v>2</v>
      </c>
      <c r="AN75" s="21">
        <v>0</v>
      </c>
      <c r="AO75" s="21">
        <v>-1</v>
      </c>
      <c r="AP75" s="21" t="s">
        <v>121</v>
      </c>
      <c r="AQ75" s="21">
        <v>0</v>
      </c>
      <c r="AR75" s="21"/>
      <c r="AS75" s="21"/>
      <c r="AT75" s="21">
        <v>1</v>
      </c>
      <c r="AU75" s="21">
        <v>3</v>
      </c>
      <c r="AV75" s="21">
        <v>0</v>
      </c>
      <c r="AW75" s="21">
        <v>-1</v>
      </c>
      <c r="AX75" s="21" t="s">
        <v>121</v>
      </c>
      <c r="AY75" s="21">
        <v>0</v>
      </c>
      <c r="AZ75" s="21"/>
      <c r="BA75" s="21"/>
      <c r="BB75" s="15">
        <v>284</v>
      </c>
      <c r="BC75" s="15">
        <v>426</v>
      </c>
      <c r="BD75" s="15">
        <v>940.98</v>
      </c>
      <c r="BE75" s="15">
        <v>514.98</v>
      </c>
      <c r="BF75" s="15" t="s">
        <v>21</v>
      </c>
      <c r="BG75" s="15">
        <v>758.34</v>
      </c>
      <c r="BH75" s="15"/>
      <c r="BI75" s="15"/>
      <c r="BJ75" s="15">
        <v>84.5</v>
      </c>
      <c r="BK75" s="15">
        <v>169</v>
      </c>
      <c r="BL75" s="15">
        <v>540.01</v>
      </c>
      <c r="BM75" s="15">
        <v>371.01</v>
      </c>
      <c r="BN75" s="15" t="s">
        <v>21</v>
      </c>
      <c r="BO75" s="15">
        <v>540.01</v>
      </c>
      <c r="BP75" s="15"/>
      <c r="BQ75" s="15"/>
      <c r="BR75" s="15">
        <v>511.78</v>
      </c>
      <c r="BS75" s="17">
        <v>640</v>
      </c>
      <c r="BT75" s="15">
        <v>603.01</v>
      </c>
      <c r="BU75" s="15">
        <v>91.23</v>
      </c>
      <c r="BV75" s="49" t="s">
        <v>20</v>
      </c>
      <c r="BW75" s="15">
        <v>531.01</v>
      </c>
      <c r="BX75" s="17"/>
      <c r="BY75" s="17"/>
      <c r="BZ75" s="22">
        <v>1833</v>
      </c>
      <c r="CA75" s="22">
        <v>2291.25</v>
      </c>
      <c r="CB75" s="15">
        <v>1636.03</v>
      </c>
      <c r="CC75" s="15">
        <v>-196.97</v>
      </c>
      <c r="CD75" s="52" t="s">
        <v>121</v>
      </c>
      <c r="CE75" s="52">
        <v>1887.03</v>
      </c>
      <c r="CF75" s="52"/>
      <c r="CG75" s="52"/>
    </row>
    <row r="76" spans="1:85">
      <c r="A76" s="14">
        <v>64</v>
      </c>
      <c r="B76" s="14">
        <v>594</v>
      </c>
      <c r="C76" s="14" t="s">
        <v>206</v>
      </c>
      <c r="D76" s="14" t="s">
        <v>141</v>
      </c>
      <c r="E76" s="14" t="s">
        <v>195</v>
      </c>
      <c r="F76" s="15">
        <v>6</v>
      </c>
      <c r="G76" s="15">
        <v>9</v>
      </c>
      <c r="H76" s="15">
        <v>7</v>
      </c>
      <c r="I76" s="15">
        <v>1</v>
      </c>
      <c r="J76" s="15" t="s">
        <v>20</v>
      </c>
      <c r="K76" s="15">
        <v>7</v>
      </c>
      <c r="L76" s="15"/>
      <c r="M76" s="15"/>
      <c r="N76" s="15">
        <v>18</v>
      </c>
      <c r="O76" s="21">
        <v>20</v>
      </c>
      <c r="P76" s="21">
        <v>19</v>
      </c>
      <c r="Q76" s="21">
        <v>1</v>
      </c>
      <c r="R76" s="21" t="s">
        <v>20</v>
      </c>
      <c r="S76" s="21">
        <v>18</v>
      </c>
      <c r="T76" s="21"/>
      <c r="U76" s="21"/>
      <c r="V76" s="21">
        <v>18</v>
      </c>
      <c r="W76" s="21">
        <v>18</v>
      </c>
      <c r="X76" s="21">
        <v>16</v>
      </c>
      <c r="Y76" s="21">
        <v>-2</v>
      </c>
      <c r="Z76" s="21" t="s">
        <v>121</v>
      </c>
      <c r="AA76" s="21">
        <v>17</v>
      </c>
      <c r="AB76" s="21"/>
      <c r="AC76" s="21"/>
      <c r="AD76" s="21">
        <v>1</v>
      </c>
      <c r="AE76" s="21">
        <v>1</v>
      </c>
      <c r="AF76" s="21">
        <v>1</v>
      </c>
      <c r="AG76" s="21">
        <v>0</v>
      </c>
      <c r="AH76" s="21" t="s">
        <v>21</v>
      </c>
      <c r="AI76" s="21">
        <v>1</v>
      </c>
      <c r="AJ76" s="21"/>
      <c r="AK76" s="21"/>
      <c r="AL76" s="21">
        <v>1</v>
      </c>
      <c r="AM76" s="21">
        <v>2</v>
      </c>
      <c r="AN76" s="21">
        <v>2</v>
      </c>
      <c r="AO76" s="21">
        <v>0</v>
      </c>
      <c r="AP76" s="21" t="s">
        <v>21</v>
      </c>
      <c r="AQ76" s="21">
        <v>198.01</v>
      </c>
      <c r="AR76" s="21"/>
      <c r="AS76" s="21"/>
      <c r="AT76" s="21">
        <v>3</v>
      </c>
      <c r="AU76" s="21">
        <v>5</v>
      </c>
      <c r="AV76" s="21">
        <v>4</v>
      </c>
      <c r="AW76" s="21">
        <v>1</v>
      </c>
      <c r="AX76" s="21" t="s">
        <v>20</v>
      </c>
      <c r="AY76" s="21">
        <v>1164</v>
      </c>
      <c r="AZ76" s="21"/>
      <c r="BA76" s="21"/>
      <c r="BB76" s="15">
        <v>264</v>
      </c>
      <c r="BC76" s="15">
        <v>396</v>
      </c>
      <c r="BD76" s="15">
        <v>0</v>
      </c>
      <c r="BE76" s="15">
        <v>-264</v>
      </c>
      <c r="BF76" s="15" t="s">
        <v>121</v>
      </c>
      <c r="BG76" s="15" t="s">
        <v>231</v>
      </c>
      <c r="BH76" s="15"/>
      <c r="BI76" s="15"/>
      <c r="BJ76" s="15">
        <v>258.01</v>
      </c>
      <c r="BK76" s="15">
        <v>387</v>
      </c>
      <c r="BL76" s="15">
        <v>258.01</v>
      </c>
      <c r="BM76" s="15">
        <v>0</v>
      </c>
      <c r="BN76" s="15" t="s">
        <v>20</v>
      </c>
      <c r="BO76" s="15">
        <v>258.01</v>
      </c>
      <c r="BP76" s="15"/>
      <c r="BQ76" s="15"/>
      <c r="BR76" s="15">
        <v>260.5</v>
      </c>
      <c r="BS76" s="15">
        <v>365</v>
      </c>
      <c r="BT76" s="15">
        <v>184.02</v>
      </c>
      <c r="BU76" s="15">
        <v>-76.48</v>
      </c>
      <c r="BV76" s="15" t="s">
        <v>121</v>
      </c>
      <c r="BW76" s="15">
        <v>184.02</v>
      </c>
      <c r="BX76" s="15"/>
      <c r="BY76" s="15"/>
      <c r="BZ76" s="22">
        <v>3040</v>
      </c>
      <c r="CA76" s="22">
        <v>3800</v>
      </c>
      <c r="CB76" s="15">
        <v>3266.95</v>
      </c>
      <c r="CC76" s="15">
        <v>226.95</v>
      </c>
      <c r="CD76" s="52" t="s">
        <v>20</v>
      </c>
      <c r="CE76" s="52">
        <v>2581.95</v>
      </c>
      <c r="CF76" s="52"/>
      <c r="CG76" s="52"/>
    </row>
    <row r="77" spans="1:85">
      <c r="A77" s="14">
        <v>67</v>
      </c>
      <c r="B77" s="14">
        <v>549</v>
      </c>
      <c r="C77" s="14" t="s">
        <v>207</v>
      </c>
      <c r="D77" s="14" t="s">
        <v>167</v>
      </c>
      <c r="E77" s="14" t="s">
        <v>195</v>
      </c>
      <c r="F77" s="15">
        <v>6</v>
      </c>
      <c r="G77" s="15">
        <v>9</v>
      </c>
      <c r="H77" s="15">
        <v>18</v>
      </c>
      <c r="I77" s="15">
        <v>9</v>
      </c>
      <c r="J77" s="15" t="s">
        <v>21</v>
      </c>
      <c r="K77" s="15">
        <v>18</v>
      </c>
      <c r="L77" s="15"/>
      <c r="M77" s="15"/>
      <c r="N77" s="15">
        <v>23</v>
      </c>
      <c r="O77" s="21">
        <v>27</v>
      </c>
      <c r="P77" s="21">
        <v>20</v>
      </c>
      <c r="Q77" s="21">
        <v>-3</v>
      </c>
      <c r="R77" s="21" t="s">
        <v>121</v>
      </c>
      <c r="S77" s="21">
        <v>19</v>
      </c>
      <c r="T77" s="21"/>
      <c r="U77" s="21"/>
      <c r="V77" s="21">
        <v>19</v>
      </c>
      <c r="W77" s="21">
        <v>19</v>
      </c>
      <c r="X77" s="21">
        <v>18</v>
      </c>
      <c r="Y77" s="21">
        <v>-1</v>
      </c>
      <c r="Z77" s="21" t="s">
        <v>121</v>
      </c>
      <c r="AA77" s="21">
        <v>17</v>
      </c>
      <c r="AB77" s="21"/>
      <c r="AC77" s="21"/>
      <c r="AD77" s="21">
        <v>1</v>
      </c>
      <c r="AE77" s="21">
        <v>1</v>
      </c>
      <c r="AF77" s="21">
        <v>0</v>
      </c>
      <c r="AG77" s="21">
        <v>-1</v>
      </c>
      <c r="AH77" s="21" t="s">
        <v>121</v>
      </c>
      <c r="AI77" s="21" t="s">
        <v>231</v>
      </c>
      <c r="AJ77" s="21"/>
      <c r="AK77" s="21"/>
      <c r="AL77" s="21">
        <v>1</v>
      </c>
      <c r="AM77" s="21">
        <v>2</v>
      </c>
      <c r="AN77" s="21">
        <v>0</v>
      </c>
      <c r="AO77" s="21">
        <v>-1</v>
      </c>
      <c r="AP77" s="21" t="s">
        <v>121</v>
      </c>
      <c r="AQ77" s="21">
        <v>0</v>
      </c>
      <c r="AR77" s="21"/>
      <c r="AS77" s="21"/>
      <c r="AT77" s="21">
        <v>5</v>
      </c>
      <c r="AU77" s="21">
        <v>8</v>
      </c>
      <c r="AV77" s="21">
        <v>24</v>
      </c>
      <c r="AW77" s="21">
        <v>16</v>
      </c>
      <c r="AX77" s="21" t="s">
        <v>21</v>
      </c>
      <c r="AY77" s="21">
        <v>4864.36</v>
      </c>
      <c r="AZ77" s="21"/>
      <c r="BA77" s="21"/>
      <c r="BB77" s="15">
        <v>100</v>
      </c>
      <c r="BC77" s="15">
        <v>150</v>
      </c>
      <c r="BD77" s="15">
        <v>0</v>
      </c>
      <c r="BE77" s="15">
        <v>-100</v>
      </c>
      <c r="BF77" s="15" t="s">
        <v>121</v>
      </c>
      <c r="BG77" s="15" t="s">
        <v>231</v>
      </c>
      <c r="BH77" s="15"/>
      <c r="BI77" s="15"/>
      <c r="BJ77" s="15">
        <v>84.5</v>
      </c>
      <c r="BK77" s="15">
        <v>169</v>
      </c>
      <c r="BL77" s="15">
        <v>0</v>
      </c>
      <c r="BM77" s="15">
        <v>-84.5</v>
      </c>
      <c r="BN77" s="15" t="s">
        <v>121</v>
      </c>
      <c r="BO77" s="15" t="s">
        <v>231</v>
      </c>
      <c r="BP77" s="15"/>
      <c r="BQ77" s="15"/>
      <c r="BR77" s="15">
        <v>431</v>
      </c>
      <c r="BS77" s="15">
        <v>603</v>
      </c>
      <c r="BT77" s="15">
        <v>966.62</v>
      </c>
      <c r="BU77" s="15">
        <v>363.62</v>
      </c>
      <c r="BV77" s="15" t="s">
        <v>21</v>
      </c>
      <c r="BW77" s="15">
        <v>866.12</v>
      </c>
      <c r="BX77" s="15"/>
      <c r="BY77" s="15"/>
      <c r="BZ77" s="22">
        <v>2660</v>
      </c>
      <c r="CA77" s="22">
        <v>3325</v>
      </c>
      <c r="CB77" s="15">
        <v>2084.06</v>
      </c>
      <c r="CC77" s="15">
        <v>-575.94</v>
      </c>
      <c r="CD77" s="52" t="s">
        <v>121</v>
      </c>
      <c r="CE77" s="52">
        <v>2084.06</v>
      </c>
      <c r="CF77" s="52"/>
      <c r="CG77" s="52"/>
    </row>
    <row r="78" spans="1:85">
      <c r="A78" s="14">
        <v>70</v>
      </c>
      <c r="B78" s="14">
        <v>716</v>
      </c>
      <c r="C78" s="14" t="s">
        <v>208</v>
      </c>
      <c r="D78" s="14" t="s">
        <v>167</v>
      </c>
      <c r="E78" s="14" t="s">
        <v>195</v>
      </c>
      <c r="F78" s="15">
        <v>6</v>
      </c>
      <c r="G78" s="15">
        <v>9</v>
      </c>
      <c r="H78" s="15">
        <v>20</v>
      </c>
      <c r="I78" s="15">
        <v>11</v>
      </c>
      <c r="J78" s="15" t="s">
        <v>21</v>
      </c>
      <c r="K78" s="15">
        <v>20</v>
      </c>
      <c r="L78" s="15"/>
      <c r="M78" s="15"/>
      <c r="N78" s="15">
        <v>11</v>
      </c>
      <c r="O78" s="21">
        <v>12</v>
      </c>
      <c r="P78" s="21">
        <v>19</v>
      </c>
      <c r="Q78" s="21">
        <v>7</v>
      </c>
      <c r="R78" s="21" t="s">
        <v>21</v>
      </c>
      <c r="S78" s="21">
        <v>19</v>
      </c>
      <c r="T78" s="21"/>
      <c r="U78" s="21"/>
      <c r="V78" s="21">
        <v>23</v>
      </c>
      <c r="W78" s="21">
        <v>24</v>
      </c>
      <c r="X78" s="21">
        <v>38</v>
      </c>
      <c r="Y78" s="21">
        <v>14</v>
      </c>
      <c r="Z78" s="21" t="s">
        <v>21</v>
      </c>
      <c r="AA78" s="21">
        <v>40</v>
      </c>
      <c r="AB78" s="21"/>
      <c r="AC78" s="21"/>
      <c r="AD78" s="21">
        <v>1</v>
      </c>
      <c r="AE78" s="21">
        <v>1</v>
      </c>
      <c r="AF78" s="21">
        <v>2</v>
      </c>
      <c r="AG78" s="21">
        <v>1</v>
      </c>
      <c r="AH78" s="21" t="s">
        <v>21</v>
      </c>
      <c r="AI78" s="21">
        <v>1</v>
      </c>
      <c r="AJ78" s="21"/>
      <c r="AK78" s="21"/>
      <c r="AL78" s="21">
        <v>2</v>
      </c>
      <c r="AM78" s="21">
        <v>3</v>
      </c>
      <c r="AN78" s="21">
        <v>5</v>
      </c>
      <c r="AO78" s="21">
        <v>2</v>
      </c>
      <c r="AP78" s="21" t="s">
        <v>21</v>
      </c>
      <c r="AQ78" s="21">
        <v>594</v>
      </c>
      <c r="AR78" s="21"/>
      <c r="AS78" s="21"/>
      <c r="AT78" s="21">
        <v>3</v>
      </c>
      <c r="AU78" s="21">
        <v>5</v>
      </c>
      <c r="AV78" s="21">
        <v>4</v>
      </c>
      <c r="AW78" s="21">
        <v>1</v>
      </c>
      <c r="AX78" s="21" t="s">
        <v>20</v>
      </c>
      <c r="AY78" s="21">
        <v>1067</v>
      </c>
      <c r="AZ78" s="21"/>
      <c r="BA78" s="21"/>
      <c r="BB78" s="15">
        <v>528.01</v>
      </c>
      <c r="BC78" s="15">
        <v>739.21</v>
      </c>
      <c r="BD78" s="15">
        <v>0</v>
      </c>
      <c r="BE78" s="15">
        <v>-528.01</v>
      </c>
      <c r="BF78" s="15" t="s">
        <v>121</v>
      </c>
      <c r="BG78" s="15" t="s">
        <v>231</v>
      </c>
      <c r="BH78" s="15"/>
      <c r="BI78" s="15"/>
      <c r="BJ78" s="15">
        <v>84.5</v>
      </c>
      <c r="BK78" s="15">
        <v>169</v>
      </c>
      <c r="BL78" s="15">
        <v>84.5</v>
      </c>
      <c r="BM78" s="15">
        <v>0</v>
      </c>
      <c r="BN78" s="15" t="s">
        <v>20</v>
      </c>
      <c r="BO78" s="15">
        <v>84.5</v>
      </c>
      <c r="BP78" s="15"/>
      <c r="BQ78" s="15"/>
      <c r="BR78" s="15">
        <v>239</v>
      </c>
      <c r="BS78" s="15">
        <v>335</v>
      </c>
      <c r="BT78" s="15">
        <v>156.68</v>
      </c>
      <c r="BU78" s="15">
        <v>-82.32</v>
      </c>
      <c r="BV78" s="15" t="s">
        <v>121</v>
      </c>
      <c r="BW78" s="15">
        <v>191.68</v>
      </c>
      <c r="BX78" s="15"/>
      <c r="BY78" s="15"/>
      <c r="BZ78" s="22">
        <v>1850</v>
      </c>
      <c r="CA78" s="22">
        <v>2312.5</v>
      </c>
      <c r="CB78" s="15">
        <v>1032.01</v>
      </c>
      <c r="CC78" s="15">
        <v>-817.99</v>
      </c>
      <c r="CD78" s="52" t="s">
        <v>121</v>
      </c>
      <c r="CE78" s="52">
        <v>748.01</v>
      </c>
      <c r="CF78" s="52"/>
      <c r="CG78" s="52"/>
    </row>
    <row r="79" spans="1:85">
      <c r="A79" s="14">
        <v>74</v>
      </c>
      <c r="B79" s="14">
        <v>732</v>
      </c>
      <c r="C79" s="14" t="s">
        <v>209</v>
      </c>
      <c r="D79" s="14" t="s">
        <v>167</v>
      </c>
      <c r="E79" s="14" t="s">
        <v>195</v>
      </c>
      <c r="F79" s="15">
        <v>6</v>
      </c>
      <c r="G79" s="15">
        <v>9</v>
      </c>
      <c r="H79" s="15">
        <v>1</v>
      </c>
      <c r="I79" s="15">
        <v>-5</v>
      </c>
      <c r="J79" s="15" t="s">
        <v>121</v>
      </c>
      <c r="K79" s="15" t="s">
        <v>231</v>
      </c>
      <c r="L79" s="15"/>
      <c r="M79" s="15"/>
      <c r="N79" s="15">
        <v>16</v>
      </c>
      <c r="O79" s="21">
        <v>18</v>
      </c>
      <c r="P79" s="21">
        <v>11</v>
      </c>
      <c r="Q79" s="21">
        <v>-5</v>
      </c>
      <c r="R79" s="21" t="s">
        <v>121</v>
      </c>
      <c r="S79" s="21">
        <v>12</v>
      </c>
      <c r="T79" s="21"/>
      <c r="U79" s="21"/>
      <c r="V79" s="21">
        <v>44</v>
      </c>
      <c r="W79" s="21">
        <v>50</v>
      </c>
      <c r="X79" s="21">
        <v>32</v>
      </c>
      <c r="Y79" s="21">
        <v>-12</v>
      </c>
      <c r="Z79" s="21" t="s">
        <v>121</v>
      </c>
      <c r="AA79" s="21">
        <v>26</v>
      </c>
      <c r="AB79" s="21"/>
      <c r="AC79" s="21"/>
      <c r="AD79" s="21">
        <v>1</v>
      </c>
      <c r="AE79" s="21">
        <v>1</v>
      </c>
      <c r="AF79" s="21">
        <v>1</v>
      </c>
      <c r="AG79" s="21">
        <v>0</v>
      </c>
      <c r="AH79" s="21" t="s">
        <v>21</v>
      </c>
      <c r="AI79" s="21">
        <v>2</v>
      </c>
      <c r="AJ79" s="21"/>
      <c r="AK79" s="21"/>
      <c r="AL79" s="21">
        <v>1</v>
      </c>
      <c r="AM79" s="21">
        <v>2</v>
      </c>
      <c r="AN79" s="21">
        <v>0</v>
      </c>
      <c r="AO79" s="21">
        <v>-1</v>
      </c>
      <c r="AP79" s="21" t="s">
        <v>121</v>
      </c>
      <c r="AQ79" s="21">
        <v>0</v>
      </c>
      <c r="AR79" s="21"/>
      <c r="AS79" s="21"/>
      <c r="AT79" s="21">
        <v>1</v>
      </c>
      <c r="AU79" s="21">
        <v>3</v>
      </c>
      <c r="AV79" s="21">
        <v>9</v>
      </c>
      <c r="AW79" s="21">
        <v>6</v>
      </c>
      <c r="AX79" s="21" t="s">
        <v>21</v>
      </c>
      <c r="AY79" s="21">
        <v>1938</v>
      </c>
      <c r="AZ79" s="21"/>
      <c r="BA79" s="21"/>
      <c r="BB79" s="15">
        <v>558</v>
      </c>
      <c r="BC79" s="15">
        <v>781.2</v>
      </c>
      <c r="BD79" s="15">
        <v>594.01</v>
      </c>
      <c r="BE79" s="15">
        <v>36.01</v>
      </c>
      <c r="BF79" s="15" t="s">
        <v>20</v>
      </c>
      <c r="BG79" s="15">
        <v>594.01</v>
      </c>
      <c r="BH79" s="15"/>
      <c r="BI79" s="15"/>
      <c r="BJ79" s="15">
        <v>952.02</v>
      </c>
      <c r="BK79" s="15">
        <v>1142.4</v>
      </c>
      <c r="BL79" s="15">
        <v>1197.96</v>
      </c>
      <c r="BM79" s="15">
        <v>55.5599999999999</v>
      </c>
      <c r="BN79" s="15" t="s">
        <v>21</v>
      </c>
      <c r="BO79" s="15">
        <v>1197.96</v>
      </c>
      <c r="BP79" s="15"/>
      <c r="BQ79" s="15"/>
      <c r="BR79" s="15">
        <v>415.5</v>
      </c>
      <c r="BS79" s="15">
        <v>582</v>
      </c>
      <c r="BT79" s="15">
        <v>650.96</v>
      </c>
      <c r="BU79" s="15">
        <v>68.96</v>
      </c>
      <c r="BV79" s="15" t="s">
        <v>21</v>
      </c>
      <c r="BW79" s="15">
        <v>720.96</v>
      </c>
      <c r="BX79" s="15"/>
      <c r="BY79" s="15"/>
      <c r="BZ79" s="22">
        <v>3236</v>
      </c>
      <c r="CA79" s="22">
        <v>4045</v>
      </c>
      <c r="CB79" s="15">
        <v>1954</v>
      </c>
      <c r="CC79" s="15">
        <v>-1282</v>
      </c>
      <c r="CD79" s="52" t="s">
        <v>121</v>
      </c>
      <c r="CE79" s="52">
        <v>2343</v>
      </c>
      <c r="CF79" s="52"/>
      <c r="CG79" s="52"/>
    </row>
    <row r="80" spans="1:85">
      <c r="A80" s="14">
        <v>87</v>
      </c>
      <c r="B80" s="24">
        <v>102567</v>
      </c>
      <c r="C80" s="14" t="s">
        <v>210</v>
      </c>
      <c r="D80" s="14" t="s">
        <v>137</v>
      </c>
      <c r="E80" s="14" t="s">
        <v>234</v>
      </c>
      <c r="F80" s="15">
        <v>6</v>
      </c>
      <c r="G80" s="15">
        <v>11</v>
      </c>
      <c r="H80" s="15">
        <v>0</v>
      </c>
      <c r="I80" s="15">
        <v>-6</v>
      </c>
      <c r="J80" s="15" t="s">
        <v>121</v>
      </c>
      <c r="K80" s="15" t="s">
        <v>231</v>
      </c>
      <c r="L80" s="15"/>
      <c r="M80" s="15"/>
      <c r="N80" s="15">
        <v>15</v>
      </c>
      <c r="O80" s="21">
        <v>17</v>
      </c>
      <c r="P80" s="21">
        <v>8</v>
      </c>
      <c r="Q80" s="21">
        <v>-7</v>
      </c>
      <c r="R80" s="21" t="s">
        <v>121</v>
      </c>
      <c r="S80" s="21">
        <v>8</v>
      </c>
      <c r="T80" s="21"/>
      <c r="U80" s="21"/>
      <c r="V80" s="21">
        <v>29</v>
      </c>
      <c r="W80" s="21">
        <v>32</v>
      </c>
      <c r="X80" s="21">
        <v>19</v>
      </c>
      <c r="Y80" s="21">
        <v>-10</v>
      </c>
      <c r="Z80" s="21" t="s">
        <v>121</v>
      </c>
      <c r="AA80" s="21">
        <v>17</v>
      </c>
      <c r="AB80" s="21"/>
      <c r="AC80" s="21"/>
      <c r="AD80" s="21">
        <v>2</v>
      </c>
      <c r="AE80" s="21">
        <v>3</v>
      </c>
      <c r="AF80" s="21">
        <v>1</v>
      </c>
      <c r="AG80" s="21">
        <v>-1</v>
      </c>
      <c r="AH80" s="21" t="s">
        <v>121</v>
      </c>
      <c r="AI80" s="21">
        <v>1</v>
      </c>
      <c r="AJ80" s="21"/>
      <c r="AK80" s="21"/>
      <c r="AL80" s="21">
        <v>1</v>
      </c>
      <c r="AM80" s="21">
        <v>2</v>
      </c>
      <c r="AN80" s="21">
        <v>4</v>
      </c>
      <c r="AO80" s="21">
        <v>2</v>
      </c>
      <c r="AP80" s="21" t="s">
        <v>21</v>
      </c>
      <c r="AQ80" s="21">
        <v>396.02</v>
      </c>
      <c r="AR80" s="21"/>
      <c r="AS80" s="21"/>
      <c r="AT80" s="21">
        <v>3</v>
      </c>
      <c r="AU80" s="21">
        <v>5</v>
      </c>
      <c r="AV80" s="21">
        <v>9</v>
      </c>
      <c r="AW80" s="21">
        <v>4</v>
      </c>
      <c r="AX80" s="21" t="s">
        <v>21</v>
      </c>
      <c r="AY80" s="21">
        <v>2328</v>
      </c>
      <c r="AZ80" s="21"/>
      <c r="BA80" s="21"/>
      <c r="BB80" s="15">
        <v>564.3</v>
      </c>
      <c r="BC80" s="15">
        <v>790.02</v>
      </c>
      <c r="BD80" s="15">
        <v>168.3</v>
      </c>
      <c r="BE80" s="15">
        <v>-396</v>
      </c>
      <c r="BF80" s="15" t="s">
        <v>121</v>
      </c>
      <c r="BG80" s="15">
        <v>168.3</v>
      </c>
      <c r="BH80" s="15"/>
      <c r="BI80" s="15"/>
      <c r="BJ80" s="15">
        <v>84.5</v>
      </c>
      <c r="BK80" s="15">
        <v>169</v>
      </c>
      <c r="BL80" s="15">
        <v>0</v>
      </c>
      <c r="BM80" s="15">
        <v>-84.5</v>
      </c>
      <c r="BN80" s="15" t="s">
        <v>121</v>
      </c>
      <c r="BO80" s="15" t="s">
        <v>231</v>
      </c>
      <c r="BP80" s="15"/>
      <c r="BQ80" s="15"/>
      <c r="BR80" s="15">
        <v>689</v>
      </c>
      <c r="BS80" s="17">
        <v>861</v>
      </c>
      <c r="BT80" s="15">
        <v>210.04</v>
      </c>
      <c r="BU80" s="15">
        <v>-478.96</v>
      </c>
      <c r="BV80" s="15" t="s">
        <v>121</v>
      </c>
      <c r="BW80" s="15">
        <v>175.04</v>
      </c>
      <c r="BX80" s="17"/>
      <c r="BY80" s="17"/>
      <c r="BZ80" s="22">
        <v>380</v>
      </c>
      <c r="CA80" s="22">
        <v>532</v>
      </c>
      <c r="CB80" s="15">
        <v>963</v>
      </c>
      <c r="CC80" s="15">
        <v>431</v>
      </c>
      <c r="CD80" s="52" t="s">
        <v>21</v>
      </c>
      <c r="CE80" s="52">
        <v>677</v>
      </c>
      <c r="CF80" s="52"/>
      <c r="CG80" s="52"/>
    </row>
    <row r="81" spans="1:85">
      <c r="A81" s="14">
        <v>35</v>
      </c>
      <c r="B81" s="14">
        <v>367</v>
      </c>
      <c r="C81" s="14" t="s">
        <v>211</v>
      </c>
      <c r="D81" s="14" t="s">
        <v>137</v>
      </c>
      <c r="E81" s="14" t="s">
        <v>212</v>
      </c>
      <c r="F81" s="15">
        <v>17</v>
      </c>
      <c r="G81" s="15">
        <v>22</v>
      </c>
      <c r="H81" s="15">
        <v>13</v>
      </c>
      <c r="I81" s="15">
        <v>-4</v>
      </c>
      <c r="J81" s="15" t="s">
        <v>121</v>
      </c>
      <c r="K81" s="15">
        <v>13</v>
      </c>
      <c r="L81" s="15"/>
      <c r="M81" s="15"/>
      <c r="N81" s="15">
        <v>24</v>
      </c>
      <c r="O81" s="21">
        <v>28</v>
      </c>
      <c r="P81" s="21">
        <v>11</v>
      </c>
      <c r="Q81" s="21">
        <v>-13</v>
      </c>
      <c r="R81" s="21" t="s">
        <v>121</v>
      </c>
      <c r="S81" s="21">
        <v>8</v>
      </c>
      <c r="T81" s="21"/>
      <c r="U81" s="21"/>
      <c r="V81" s="21">
        <v>61</v>
      </c>
      <c r="W81" s="21">
        <v>71</v>
      </c>
      <c r="X81" s="21">
        <v>76</v>
      </c>
      <c r="Y81" s="21">
        <v>5</v>
      </c>
      <c r="Z81" s="21" t="s">
        <v>21</v>
      </c>
      <c r="AA81" s="21">
        <v>60</v>
      </c>
      <c r="AB81" s="21"/>
      <c r="AC81" s="21"/>
      <c r="AD81" s="21">
        <v>1</v>
      </c>
      <c r="AE81" s="21">
        <v>1</v>
      </c>
      <c r="AF81" s="21">
        <v>1</v>
      </c>
      <c r="AG81" s="21">
        <v>0</v>
      </c>
      <c r="AH81" s="21" t="s">
        <v>21</v>
      </c>
      <c r="AI81" s="21">
        <v>1</v>
      </c>
      <c r="AJ81" s="21"/>
      <c r="AK81" s="21"/>
      <c r="AL81" s="21">
        <v>1</v>
      </c>
      <c r="AM81" s="21">
        <v>2</v>
      </c>
      <c r="AN81" s="21">
        <v>3</v>
      </c>
      <c r="AO81" s="21">
        <v>1</v>
      </c>
      <c r="AP81" s="21" t="s">
        <v>21</v>
      </c>
      <c r="AQ81" s="21">
        <v>990.01</v>
      </c>
      <c r="AR81" s="21"/>
      <c r="AS81" s="21"/>
      <c r="AT81" s="21">
        <v>9</v>
      </c>
      <c r="AU81" s="21">
        <v>14</v>
      </c>
      <c r="AV81" s="21">
        <v>6</v>
      </c>
      <c r="AW81" s="21">
        <v>-3</v>
      </c>
      <c r="AX81" s="21" t="s">
        <v>121</v>
      </c>
      <c r="AY81" s="21">
        <v>1851.47</v>
      </c>
      <c r="AZ81" s="21"/>
      <c r="BA81" s="21"/>
      <c r="BB81" s="15">
        <v>132</v>
      </c>
      <c r="BC81" s="15">
        <v>198</v>
      </c>
      <c r="BD81" s="15">
        <v>0</v>
      </c>
      <c r="BE81" s="15">
        <v>-132</v>
      </c>
      <c r="BF81" s="15" t="s">
        <v>121</v>
      </c>
      <c r="BG81" s="15" t="s">
        <v>231</v>
      </c>
      <c r="BH81" s="15"/>
      <c r="BI81" s="15"/>
      <c r="BJ81" s="15">
        <v>84.5</v>
      </c>
      <c r="BK81" s="15">
        <v>169</v>
      </c>
      <c r="BL81" s="15">
        <v>84.5</v>
      </c>
      <c r="BM81" s="15">
        <v>0</v>
      </c>
      <c r="BN81" s="15" t="s">
        <v>20</v>
      </c>
      <c r="BO81" s="15">
        <v>84.5</v>
      </c>
      <c r="BP81" s="15"/>
      <c r="BQ81" s="15"/>
      <c r="BR81" s="15">
        <v>536</v>
      </c>
      <c r="BS81" s="17">
        <v>670</v>
      </c>
      <c r="BT81" s="15">
        <v>808</v>
      </c>
      <c r="BU81" s="15">
        <v>138</v>
      </c>
      <c r="BV81" s="15" t="s">
        <v>21</v>
      </c>
      <c r="BW81" s="15">
        <v>841.5</v>
      </c>
      <c r="BX81" s="17"/>
      <c r="BY81" s="17"/>
      <c r="BZ81" s="22">
        <v>665</v>
      </c>
      <c r="CA81" s="22">
        <v>931</v>
      </c>
      <c r="CB81" s="15">
        <v>1915</v>
      </c>
      <c r="CC81" s="15">
        <v>984</v>
      </c>
      <c r="CD81" s="52" t="s">
        <v>21</v>
      </c>
      <c r="CE81" s="52">
        <v>1915</v>
      </c>
      <c r="CF81" s="52"/>
      <c r="CG81" s="52"/>
    </row>
    <row r="82" s="2" customFormat="1" spans="1:85">
      <c r="A82" s="14">
        <v>39</v>
      </c>
      <c r="B82" s="14">
        <v>54</v>
      </c>
      <c r="C82" s="14" t="s">
        <v>213</v>
      </c>
      <c r="D82" s="14" t="s">
        <v>132</v>
      </c>
      <c r="E82" s="14" t="s">
        <v>212</v>
      </c>
      <c r="F82" s="15">
        <v>17</v>
      </c>
      <c r="G82" s="15">
        <v>23</v>
      </c>
      <c r="H82" s="15">
        <v>3</v>
      </c>
      <c r="I82" s="15">
        <v>-14</v>
      </c>
      <c r="J82" s="15" t="s">
        <v>121</v>
      </c>
      <c r="K82" s="15">
        <v>3</v>
      </c>
      <c r="L82" s="15"/>
      <c r="M82" s="15"/>
      <c r="N82" s="15">
        <v>33</v>
      </c>
      <c r="O82" s="21">
        <v>38</v>
      </c>
      <c r="P82" s="21">
        <v>21</v>
      </c>
      <c r="Q82" s="21">
        <v>-12</v>
      </c>
      <c r="R82" s="21" t="s">
        <v>121</v>
      </c>
      <c r="S82" s="21">
        <v>24</v>
      </c>
      <c r="T82" s="21"/>
      <c r="U82" s="21"/>
      <c r="V82" s="21">
        <v>63</v>
      </c>
      <c r="W82" s="21">
        <v>73</v>
      </c>
      <c r="X82" s="21">
        <v>27</v>
      </c>
      <c r="Y82" s="21">
        <v>-36</v>
      </c>
      <c r="Z82" s="21" t="s">
        <v>121</v>
      </c>
      <c r="AA82" s="21">
        <v>31</v>
      </c>
      <c r="AB82" s="21"/>
      <c r="AC82" s="21"/>
      <c r="AD82" s="21">
        <v>2</v>
      </c>
      <c r="AE82" s="21">
        <v>3</v>
      </c>
      <c r="AF82" s="21">
        <v>0</v>
      </c>
      <c r="AG82" s="21">
        <v>-2</v>
      </c>
      <c r="AH82" s="21" t="s">
        <v>121</v>
      </c>
      <c r="AI82" s="21">
        <v>1</v>
      </c>
      <c r="AJ82" s="21"/>
      <c r="AK82" s="21"/>
      <c r="AL82" s="21">
        <v>1</v>
      </c>
      <c r="AM82" s="21">
        <v>2</v>
      </c>
      <c r="AN82" s="21">
        <v>0</v>
      </c>
      <c r="AO82" s="21">
        <v>-1</v>
      </c>
      <c r="AP82" s="21" t="s">
        <v>121</v>
      </c>
      <c r="AQ82" s="21">
        <v>0</v>
      </c>
      <c r="AR82" s="21"/>
      <c r="AS82" s="21"/>
      <c r="AT82" s="21">
        <v>23</v>
      </c>
      <c r="AU82" s="21">
        <v>30</v>
      </c>
      <c r="AV82" s="21">
        <v>12</v>
      </c>
      <c r="AW82" s="21">
        <v>-11</v>
      </c>
      <c r="AX82" s="21" t="s">
        <v>121</v>
      </c>
      <c r="AY82" s="21">
        <v>3298</v>
      </c>
      <c r="AZ82" s="21"/>
      <c r="BA82" s="21"/>
      <c r="BB82" s="15">
        <v>780</v>
      </c>
      <c r="BC82" s="15">
        <v>1092</v>
      </c>
      <c r="BD82" s="15">
        <v>0</v>
      </c>
      <c r="BE82" s="15">
        <v>-780</v>
      </c>
      <c r="BF82" s="15" t="s">
        <v>121</v>
      </c>
      <c r="BG82" s="15" t="s">
        <v>231</v>
      </c>
      <c r="BH82" s="15"/>
      <c r="BI82" s="15"/>
      <c r="BJ82" s="15">
        <v>84.5</v>
      </c>
      <c r="BK82" s="15">
        <v>169</v>
      </c>
      <c r="BL82" s="15">
        <v>0</v>
      </c>
      <c r="BM82" s="15">
        <v>-84.5</v>
      </c>
      <c r="BN82" s="15" t="s">
        <v>121</v>
      </c>
      <c r="BO82" s="15">
        <v>175</v>
      </c>
      <c r="BP82" s="15"/>
      <c r="BQ82" s="15"/>
      <c r="BR82" s="15">
        <v>685</v>
      </c>
      <c r="BS82" s="17">
        <v>856</v>
      </c>
      <c r="BT82" s="15">
        <v>243.5</v>
      </c>
      <c r="BU82" s="15">
        <v>-441.5</v>
      </c>
      <c r="BV82" s="15" t="s">
        <v>121</v>
      </c>
      <c r="BW82" s="15">
        <v>495.5</v>
      </c>
      <c r="BX82" s="17"/>
      <c r="BY82" s="17"/>
      <c r="BZ82" s="22">
        <v>6337</v>
      </c>
      <c r="CA82" s="22">
        <v>6970.7</v>
      </c>
      <c r="CB82" s="15">
        <v>683</v>
      </c>
      <c r="CC82" s="15">
        <v>-5654</v>
      </c>
      <c r="CD82" s="52" t="s">
        <v>121</v>
      </c>
      <c r="CE82" s="52">
        <v>977</v>
      </c>
      <c r="CF82" s="53"/>
      <c r="CG82" s="53"/>
    </row>
    <row r="83" spans="1:85">
      <c r="A83" s="14">
        <v>40</v>
      </c>
      <c r="B83" s="14">
        <v>52</v>
      </c>
      <c r="C83" s="14" t="s">
        <v>214</v>
      </c>
      <c r="D83" s="14" t="s">
        <v>132</v>
      </c>
      <c r="E83" s="14" t="s">
        <v>212</v>
      </c>
      <c r="F83" s="15">
        <v>17</v>
      </c>
      <c r="G83" s="15">
        <v>23</v>
      </c>
      <c r="H83" s="15">
        <v>3</v>
      </c>
      <c r="I83" s="15">
        <v>-14</v>
      </c>
      <c r="J83" s="15" t="s">
        <v>121</v>
      </c>
      <c r="K83" s="15">
        <v>3</v>
      </c>
      <c r="L83" s="15"/>
      <c r="M83" s="15"/>
      <c r="N83" s="15">
        <v>35</v>
      </c>
      <c r="O83" s="21">
        <v>40</v>
      </c>
      <c r="P83" s="21">
        <v>22</v>
      </c>
      <c r="Q83" s="21">
        <v>-13</v>
      </c>
      <c r="R83" s="21" t="s">
        <v>121</v>
      </c>
      <c r="S83" s="21">
        <v>22</v>
      </c>
      <c r="T83" s="21"/>
      <c r="U83" s="21"/>
      <c r="V83" s="21">
        <v>36</v>
      </c>
      <c r="W83" s="21">
        <v>41</v>
      </c>
      <c r="X83" s="21">
        <v>39</v>
      </c>
      <c r="Y83" s="21">
        <v>3</v>
      </c>
      <c r="Z83" s="21" t="s">
        <v>20</v>
      </c>
      <c r="AA83" s="21">
        <v>36</v>
      </c>
      <c r="AB83" s="21"/>
      <c r="AC83" s="21"/>
      <c r="AD83" s="21">
        <v>2</v>
      </c>
      <c r="AE83" s="21">
        <v>3</v>
      </c>
      <c r="AF83" s="21">
        <v>0</v>
      </c>
      <c r="AG83" s="21">
        <v>-2</v>
      </c>
      <c r="AH83" s="21" t="s">
        <v>121</v>
      </c>
      <c r="AI83" s="21" t="s">
        <v>231</v>
      </c>
      <c r="AJ83" s="21"/>
      <c r="AK83" s="21"/>
      <c r="AL83" s="21">
        <v>1</v>
      </c>
      <c r="AM83" s="21">
        <v>2</v>
      </c>
      <c r="AN83" s="21">
        <v>0</v>
      </c>
      <c r="AO83" s="21">
        <v>-1</v>
      </c>
      <c r="AP83" s="21" t="s">
        <v>121</v>
      </c>
      <c r="AQ83" s="21">
        <v>0</v>
      </c>
      <c r="AR83" s="21"/>
      <c r="AS83" s="21"/>
      <c r="AT83" s="21">
        <v>14</v>
      </c>
      <c r="AU83" s="21">
        <v>18</v>
      </c>
      <c r="AV83" s="21">
        <v>16</v>
      </c>
      <c r="AW83" s="21">
        <v>2</v>
      </c>
      <c r="AX83" s="21" t="s">
        <v>20</v>
      </c>
      <c r="AY83" s="21">
        <v>3336.28</v>
      </c>
      <c r="AZ83" s="21"/>
      <c r="BA83" s="21"/>
      <c r="BB83" s="15">
        <v>136</v>
      </c>
      <c r="BC83" s="15">
        <v>204</v>
      </c>
      <c r="BD83" s="15">
        <v>198</v>
      </c>
      <c r="BE83" s="15">
        <v>62</v>
      </c>
      <c r="BF83" s="15" t="s">
        <v>20</v>
      </c>
      <c r="BG83" s="15">
        <v>198</v>
      </c>
      <c r="BH83" s="15"/>
      <c r="BI83" s="15"/>
      <c r="BJ83" s="15">
        <v>84.5</v>
      </c>
      <c r="BK83" s="15">
        <v>169</v>
      </c>
      <c r="BL83" s="15">
        <v>0</v>
      </c>
      <c r="BM83" s="15">
        <v>-84.5</v>
      </c>
      <c r="BN83" s="15" t="s">
        <v>121</v>
      </c>
      <c r="BO83" s="15" t="s">
        <v>231</v>
      </c>
      <c r="BP83" s="15"/>
      <c r="BQ83" s="15"/>
      <c r="BR83" s="15">
        <v>935.01</v>
      </c>
      <c r="BS83" s="17">
        <v>1169</v>
      </c>
      <c r="BT83" s="15">
        <v>965</v>
      </c>
      <c r="BU83" s="15">
        <v>29.99</v>
      </c>
      <c r="BV83" s="49" t="s">
        <v>20</v>
      </c>
      <c r="BW83" s="15">
        <v>721.5</v>
      </c>
      <c r="BX83" s="17"/>
      <c r="BY83" s="17"/>
      <c r="BZ83" s="22">
        <v>2573.76</v>
      </c>
      <c r="CA83" s="22">
        <v>3217.2</v>
      </c>
      <c r="CB83" s="15">
        <v>970.03</v>
      </c>
      <c r="CC83" s="15">
        <v>-1603.73</v>
      </c>
      <c r="CD83" s="52" t="s">
        <v>121</v>
      </c>
      <c r="CE83" s="52">
        <v>970.03</v>
      </c>
      <c r="CF83" s="52"/>
      <c r="CG83" s="52"/>
    </row>
    <row r="84" spans="1:85">
      <c r="A84" s="14">
        <v>47</v>
      </c>
      <c r="B84" s="14">
        <v>587</v>
      </c>
      <c r="C84" s="14" t="s">
        <v>215</v>
      </c>
      <c r="D84" s="14" t="s">
        <v>132</v>
      </c>
      <c r="E84" s="14" t="s">
        <v>212</v>
      </c>
      <c r="F84" s="15">
        <v>17</v>
      </c>
      <c r="G84" s="15">
        <v>23</v>
      </c>
      <c r="H84" s="15">
        <v>16</v>
      </c>
      <c r="I84" s="15">
        <v>-1</v>
      </c>
      <c r="J84" s="15" t="s">
        <v>121</v>
      </c>
      <c r="K84" s="15">
        <v>14</v>
      </c>
      <c r="L84" s="15"/>
      <c r="M84" s="15"/>
      <c r="N84" s="15">
        <v>35</v>
      </c>
      <c r="O84" s="21">
        <v>40</v>
      </c>
      <c r="P84" s="21">
        <v>47</v>
      </c>
      <c r="Q84" s="21">
        <v>7</v>
      </c>
      <c r="R84" s="21" t="s">
        <v>21</v>
      </c>
      <c r="S84" s="21">
        <v>44</v>
      </c>
      <c r="T84" s="21"/>
      <c r="U84" s="21"/>
      <c r="V84" s="21">
        <v>47</v>
      </c>
      <c r="W84" s="21">
        <v>53</v>
      </c>
      <c r="X84" s="21">
        <v>49</v>
      </c>
      <c r="Y84" s="21">
        <v>2</v>
      </c>
      <c r="Z84" s="21" t="s">
        <v>20</v>
      </c>
      <c r="AA84" s="21">
        <v>51</v>
      </c>
      <c r="AB84" s="21"/>
      <c r="AC84" s="21"/>
      <c r="AD84" s="21">
        <v>2</v>
      </c>
      <c r="AE84" s="21">
        <v>3</v>
      </c>
      <c r="AF84" s="21">
        <v>4</v>
      </c>
      <c r="AG84" s="21">
        <v>1</v>
      </c>
      <c r="AH84" s="21" t="s">
        <v>21</v>
      </c>
      <c r="AI84" s="21">
        <v>4</v>
      </c>
      <c r="AJ84" s="21"/>
      <c r="AK84" s="21"/>
      <c r="AL84" s="21">
        <v>1</v>
      </c>
      <c r="AM84" s="21">
        <v>2</v>
      </c>
      <c r="AN84" s="21">
        <v>0</v>
      </c>
      <c r="AO84" s="21">
        <v>-1</v>
      </c>
      <c r="AP84" s="21" t="s">
        <v>121</v>
      </c>
      <c r="AQ84" s="21">
        <v>0</v>
      </c>
      <c r="AR84" s="21"/>
      <c r="AS84" s="21"/>
      <c r="AT84" s="21">
        <v>15</v>
      </c>
      <c r="AU84" s="21">
        <v>20</v>
      </c>
      <c r="AV84" s="21">
        <v>18</v>
      </c>
      <c r="AW84" s="21">
        <v>3</v>
      </c>
      <c r="AX84" s="21" t="s">
        <v>20</v>
      </c>
      <c r="AY84" s="21">
        <v>2328</v>
      </c>
      <c r="AZ84" s="21"/>
      <c r="BA84" s="21"/>
      <c r="BB84" s="15">
        <v>2410</v>
      </c>
      <c r="BC84" s="15">
        <v>2892</v>
      </c>
      <c r="BD84" s="15">
        <v>1128.61</v>
      </c>
      <c r="BE84" s="15">
        <v>-1281.39</v>
      </c>
      <c r="BF84" s="15" t="s">
        <v>121</v>
      </c>
      <c r="BG84" s="15">
        <v>1128.61</v>
      </c>
      <c r="BH84" s="15"/>
      <c r="BI84" s="15"/>
      <c r="BJ84" s="15">
        <v>256.51</v>
      </c>
      <c r="BK84" s="15">
        <v>384.8</v>
      </c>
      <c r="BL84" s="15">
        <v>360.01</v>
      </c>
      <c r="BM84" s="15">
        <v>103.5</v>
      </c>
      <c r="BN84" s="15" t="s">
        <v>20</v>
      </c>
      <c r="BO84" s="15">
        <v>360.01</v>
      </c>
      <c r="BP84" s="15"/>
      <c r="BQ84" s="15"/>
      <c r="BR84" s="15">
        <v>753.5</v>
      </c>
      <c r="BS84" s="17">
        <v>942</v>
      </c>
      <c r="BT84" s="15">
        <v>644</v>
      </c>
      <c r="BU84" s="15">
        <v>-109.5</v>
      </c>
      <c r="BV84" s="15" t="s">
        <v>121</v>
      </c>
      <c r="BW84" s="15">
        <v>543.5</v>
      </c>
      <c r="BX84" s="17"/>
      <c r="BY84" s="17"/>
      <c r="BZ84" s="22">
        <v>977</v>
      </c>
      <c r="CA84" s="22">
        <v>1367.8</v>
      </c>
      <c r="CB84" s="15">
        <v>815.97</v>
      </c>
      <c r="CC84" s="15">
        <v>-161.03</v>
      </c>
      <c r="CD84" s="52" t="s">
        <v>121</v>
      </c>
      <c r="CE84" s="52">
        <v>975.97</v>
      </c>
      <c r="CF84" s="52"/>
      <c r="CG84" s="52"/>
    </row>
    <row r="85" spans="1:85">
      <c r="A85" s="14">
        <v>53</v>
      </c>
      <c r="B85" s="14">
        <v>329</v>
      </c>
      <c r="C85" s="14" t="s">
        <v>216</v>
      </c>
      <c r="D85" s="14" t="s">
        <v>123</v>
      </c>
      <c r="E85" s="14" t="s">
        <v>212</v>
      </c>
      <c r="F85" s="15">
        <v>20</v>
      </c>
      <c r="G85" s="15">
        <v>27</v>
      </c>
      <c r="H85" s="15">
        <v>0</v>
      </c>
      <c r="I85" s="15">
        <v>-20</v>
      </c>
      <c r="J85" s="15" t="s">
        <v>121</v>
      </c>
      <c r="K85" s="15" t="s">
        <v>231</v>
      </c>
      <c r="L85" s="15"/>
      <c r="M85" s="15"/>
      <c r="N85" s="15">
        <v>18</v>
      </c>
      <c r="O85" s="21">
        <v>20</v>
      </c>
      <c r="P85" s="21">
        <v>17</v>
      </c>
      <c r="Q85" s="21">
        <v>-1</v>
      </c>
      <c r="R85" s="21" t="s">
        <v>121</v>
      </c>
      <c r="S85" s="21">
        <v>15</v>
      </c>
      <c r="T85" s="21"/>
      <c r="U85" s="21"/>
      <c r="V85" s="21">
        <v>37</v>
      </c>
      <c r="W85" s="21">
        <v>42</v>
      </c>
      <c r="X85" s="21">
        <v>20</v>
      </c>
      <c r="Y85" s="21">
        <v>-17</v>
      </c>
      <c r="Z85" s="21" t="s">
        <v>121</v>
      </c>
      <c r="AA85" s="21">
        <v>17</v>
      </c>
      <c r="AB85" s="21"/>
      <c r="AC85" s="21"/>
      <c r="AD85" s="21">
        <v>4</v>
      </c>
      <c r="AE85" s="21">
        <v>5</v>
      </c>
      <c r="AF85" s="21">
        <v>3</v>
      </c>
      <c r="AG85" s="21">
        <v>-1</v>
      </c>
      <c r="AH85" s="21" t="s">
        <v>121</v>
      </c>
      <c r="AI85" s="21">
        <v>3</v>
      </c>
      <c r="AJ85" s="21"/>
      <c r="AK85" s="21"/>
      <c r="AL85" s="21">
        <v>1</v>
      </c>
      <c r="AM85" s="21">
        <v>2</v>
      </c>
      <c r="AN85" s="21">
        <v>0</v>
      </c>
      <c r="AO85" s="21">
        <v>-1</v>
      </c>
      <c r="AP85" s="21" t="s">
        <v>121</v>
      </c>
      <c r="AQ85" s="21">
        <v>0</v>
      </c>
      <c r="AR85" s="21"/>
      <c r="AS85" s="21"/>
      <c r="AT85" s="21">
        <v>26</v>
      </c>
      <c r="AU85" s="21">
        <v>34</v>
      </c>
      <c r="AV85" s="21">
        <v>25</v>
      </c>
      <c r="AW85" s="21">
        <v>-1</v>
      </c>
      <c r="AX85" s="21" t="s">
        <v>121</v>
      </c>
      <c r="AY85" s="21">
        <v>7567.01</v>
      </c>
      <c r="AZ85" s="21"/>
      <c r="BA85" s="21"/>
      <c r="BB85" s="15">
        <v>600.6</v>
      </c>
      <c r="BC85" s="15">
        <v>840.84</v>
      </c>
      <c r="BD85" s="15">
        <v>594</v>
      </c>
      <c r="BE85" s="15">
        <v>-6.60000000000002</v>
      </c>
      <c r="BF85" s="15" t="s">
        <v>121</v>
      </c>
      <c r="BG85" s="15">
        <v>594</v>
      </c>
      <c r="BH85" s="15"/>
      <c r="BI85" s="15"/>
      <c r="BJ85" s="15">
        <v>616.8</v>
      </c>
      <c r="BK85" s="15">
        <v>740.2</v>
      </c>
      <c r="BL85" s="15">
        <v>0</v>
      </c>
      <c r="BM85" s="15">
        <v>-616.8</v>
      </c>
      <c r="BN85" s="15" t="s">
        <v>121</v>
      </c>
      <c r="BO85" s="15" t="s">
        <v>231</v>
      </c>
      <c r="BP85" s="15"/>
      <c r="BQ85" s="15"/>
      <c r="BR85" s="15">
        <v>418.5</v>
      </c>
      <c r="BS85" s="15">
        <v>586</v>
      </c>
      <c r="BT85" s="15">
        <v>972.52</v>
      </c>
      <c r="BU85" s="15">
        <v>386.52</v>
      </c>
      <c r="BV85" s="15" t="s">
        <v>21</v>
      </c>
      <c r="BW85" s="15">
        <v>898.02</v>
      </c>
      <c r="BX85" s="15"/>
      <c r="BY85" s="15"/>
      <c r="BZ85" s="22">
        <v>3976</v>
      </c>
      <c r="CA85" s="22">
        <v>4970</v>
      </c>
      <c r="CB85" s="15">
        <v>1425</v>
      </c>
      <c r="CC85" s="15">
        <v>-2551</v>
      </c>
      <c r="CD85" s="52" t="s">
        <v>121</v>
      </c>
      <c r="CE85" s="52">
        <v>1434</v>
      </c>
      <c r="CF85" s="52"/>
      <c r="CG85" s="52"/>
    </row>
    <row r="86" spans="1:85">
      <c r="A86" s="14">
        <v>55</v>
      </c>
      <c r="B86" s="14">
        <v>754</v>
      </c>
      <c r="C86" s="14" t="s">
        <v>217</v>
      </c>
      <c r="D86" s="14" t="s">
        <v>167</v>
      </c>
      <c r="E86" s="14" t="s">
        <v>212</v>
      </c>
      <c r="F86" s="15">
        <v>12</v>
      </c>
      <c r="G86" s="15">
        <v>15</v>
      </c>
      <c r="H86" s="15">
        <v>16</v>
      </c>
      <c r="I86" s="15">
        <v>1</v>
      </c>
      <c r="J86" s="15" t="s">
        <v>21</v>
      </c>
      <c r="K86" s="15">
        <v>15</v>
      </c>
      <c r="L86" s="15"/>
      <c r="M86" s="15"/>
      <c r="N86" s="15">
        <v>9</v>
      </c>
      <c r="O86" s="21">
        <v>9</v>
      </c>
      <c r="P86" s="21">
        <v>39</v>
      </c>
      <c r="Q86" s="21">
        <v>30</v>
      </c>
      <c r="R86" s="21" t="s">
        <v>21</v>
      </c>
      <c r="S86" s="21">
        <v>37</v>
      </c>
      <c r="T86" s="21"/>
      <c r="U86" s="21"/>
      <c r="V86" s="21">
        <v>20</v>
      </c>
      <c r="W86" s="21">
        <v>20</v>
      </c>
      <c r="X86" s="21">
        <v>49</v>
      </c>
      <c r="Y86" s="21">
        <v>29</v>
      </c>
      <c r="Z86" s="21" t="s">
        <v>21</v>
      </c>
      <c r="AA86" s="21">
        <v>46</v>
      </c>
      <c r="AB86" s="21"/>
      <c r="AC86" s="21"/>
      <c r="AD86" s="21">
        <v>1</v>
      </c>
      <c r="AE86" s="21">
        <v>1</v>
      </c>
      <c r="AF86" s="21">
        <v>4</v>
      </c>
      <c r="AG86" s="21">
        <v>3</v>
      </c>
      <c r="AH86" s="21" t="s">
        <v>21</v>
      </c>
      <c r="AI86" s="21">
        <v>4</v>
      </c>
      <c r="AJ86" s="21"/>
      <c r="AK86" s="21"/>
      <c r="AL86" s="21">
        <v>1</v>
      </c>
      <c r="AM86" s="21">
        <v>2</v>
      </c>
      <c r="AN86" s="21">
        <v>0</v>
      </c>
      <c r="AO86" s="21">
        <v>-1</v>
      </c>
      <c r="AP86" s="21" t="s">
        <v>121</v>
      </c>
      <c r="AQ86" s="21">
        <v>0</v>
      </c>
      <c r="AR86" s="21"/>
      <c r="AS86" s="21"/>
      <c r="AT86" s="21">
        <v>1</v>
      </c>
      <c r="AU86" s="21">
        <v>3</v>
      </c>
      <c r="AV86" s="21">
        <v>6</v>
      </c>
      <c r="AW86" s="21">
        <v>3</v>
      </c>
      <c r="AX86" s="21" t="s">
        <v>21</v>
      </c>
      <c r="AY86" s="21">
        <v>1552</v>
      </c>
      <c r="AZ86" s="21"/>
      <c r="BA86" s="21"/>
      <c r="BB86" s="15">
        <v>660</v>
      </c>
      <c r="BC86" s="15">
        <v>924</v>
      </c>
      <c r="BD86" s="15">
        <v>990</v>
      </c>
      <c r="BE86" s="15">
        <v>66</v>
      </c>
      <c r="BF86" s="15" t="s">
        <v>21</v>
      </c>
      <c r="BG86" s="15">
        <v>384</v>
      </c>
      <c r="BH86" s="15"/>
      <c r="BI86" s="15"/>
      <c r="BJ86" s="15">
        <v>84.5</v>
      </c>
      <c r="BK86" s="15">
        <v>169</v>
      </c>
      <c r="BL86" s="15">
        <v>84.5</v>
      </c>
      <c r="BM86" s="15">
        <v>0</v>
      </c>
      <c r="BN86" s="15" t="s">
        <v>20</v>
      </c>
      <c r="BO86" s="15" t="s">
        <v>231</v>
      </c>
      <c r="BP86" s="15"/>
      <c r="BQ86" s="15"/>
      <c r="BR86" s="15">
        <v>28.25</v>
      </c>
      <c r="BS86" s="15">
        <v>57</v>
      </c>
      <c r="BT86" s="15">
        <v>202.5</v>
      </c>
      <c r="BU86" s="15">
        <v>145.5</v>
      </c>
      <c r="BV86" s="15" t="s">
        <v>21</v>
      </c>
      <c r="BW86" s="15">
        <v>202.5</v>
      </c>
      <c r="BX86" s="15"/>
      <c r="BY86" s="15"/>
      <c r="BZ86" s="22">
        <v>380</v>
      </c>
      <c r="CA86" s="22">
        <v>532</v>
      </c>
      <c r="CB86" s="15">
        <v>665</v>
      </c>
      <c r="CC86" s="15">
        <v>133</v>
      </c>
      <c r="CD86" s="52" t="s">
        <v>21</v>
      </c>
      <c r="CE86" s="52">
        <v>380</v>
      </c>
      <c r="CF86" s="52"/>
      <c r="CG86" s="52"/>
    </row>
    <row r="87" spans="1:85">
      <c r="A87" s="14">
        <v>57</v>
      </c>
      <c r="B87" s="14">
        <v>704</v>
      </c>
      <c r="C87" s="14" t="s">
        <v>218</v>
      </c>
      <c r="D87" s="14" t="s">
        <v>135</v>
      </c>
      <c r="E87" s="14" t="s">
        <v>212</v>
      </c>
      <c r="F87" s="15">
        <v>17</v>
      </c>
      <c r="G87" s="15">
        <v>22</v>
      </c>
      <c r="H87" s="15">
        <v>30</v>
      </c>
      <c r="I87" s="15">
        <v>8</v>
      </c>
      <c r="J87" s="15" t="s">
        <v>21</v>
      </c>
      <c r="K87" s="15">
        <v>18</v>
      </c>
      <c r="L87" s="15"/>
      <c r="M87" s="15"/>
      <c r="N87" s="15">
        <v>20</v>
      </c>
      <c r="O87" s="21">
        <v>23</v>
      </c>
      <c r="P87" s="21">
        <v>21</v>
      </c>
      <c r="Q87" s="21">
        <v>1</v>
      </c>
      <c r="R87" s="21" t="s">
        <v>20</v>
      </c>
      <c r="S87" s="21">
        <v>20</v>
      </c>
      <c r="T87" s="21"/>
      <c r="U87" s="21"/>
      <c r="V87" s="21">
        <v>31</v>
      </c>
      <c r="W87" s="21">
        <v>35</v>
      </c>
      <c r="X87" s="21">
        <v>31</v>
      </c>
      <c r="Y87" s="21">
        <v>0</v>
      </c>
      <c r="Z87" s="21" t="s">
        <v>20</v>
      </c>
      <c r="AA87" s="21">
        <v>17</v>
      </c>
      <c r="AB87" s="21"/>
      <c r="AC87" s="21"/>
      <c r="AD87" s="21">
        <v>2</v>
      </c>
      <c r="AE87" s="21">
        <v>3</v>
      </c>
      <c r="AF87" s="21">
        <v>4</v>
      </c>
      <c r="AG87" s="21">
        <v>1</v>
      </c>
      <c r="AH87" s="21" t="s">
        <v>21</v>
      </c>
      <c r="AI87" s="21">
        <v>4</v>
      </c>
      <c r="AJ87" s="21"/>
      <c r="AK87" s="21"/>
      <c r="AL87" s="21">
        <v>3</v>
      </c>
      <c r="AM87" s="21">
        <v>4</v>
      </c>
      <c r="AN87" s="21">
        <v>3</v>
      </c>
      <c r="AO87" s="21">
        <v>0</v>
      </c>
      <c r="AP87" s="21" t="s">
        <v>20</v>
      </c>
      <c r="AQ87" s="21">
        <v>396.01</v>
      </c>
      <c r="AR87" s="21"/>
      <c r="AS87" s="21"/>
      <c r="AT87" s="21">
        <v>1</v>
      </c>
      <c r="AU87" s="21">
        <v>3</v>
      </c>
      <c r="AV87" s="21">
        <v>9</v>
      </c>
      <c r="AW87" s="21">
        <v>6</v>
      </c>
      <c r="AX87" s="21" t="s">
        <v>21</v>
      </c>
      <c r="AY87" s="21">
        <v>1940</v>
      </c>
      <c r="AZ87" s="21"/>
      <c r="BA87" s="21"/>
      <c r="BB87" s="15">
        <v>1386</v>
      </c>
      <c r="BC87" s="15">
        <v>1801.8</v>
      </c>
      <c r="BD87" s="15">
        <v>594</v>
      </c>
      <c r="BE87" s="15">
        <v>-792</v>
      </c>
      <c r="BF87" s="15" t="s">
        <v>121</v>
      </c>
      <c r="BG87" s="15">
        <v>594</v>
      </c>
      <c r="BH87" s="15"/>
      <c r="BI87" s="15"/>
      <c r="BJ87" s="15">
        <v>360.01</v>
      </c>
      <c r="BK87" s="15">
        <v>540</v>
      </c>
      <c r="BL87" s="15">
        <v>360.01</v>
      </c>
      <c r="BM87" s="15">
        <v>0</v>
      </c>
      <c r="BN87" s="15" t="s">
        <v>20</v>
      </c>
      <c r="BO87" s="15">
        <v>360.01</v>
      </c>
      <c r="BP87" s="15"/>
      <c r="BQ87" s="15"/>
      <c r="BR87" s="15">
        <v>1142.41</v>
      </c>
      <c r="BS87" s="15">
        <v>1257</v>
      </c>
      <c r="BT87" s="15">
        <v>382.01</v>
      </c>
      <c r="BU87" s="15">
        <v>-760.4</v>
      </c>
      <c r="BV87" s="15" t="s">
        <v>121</v>
      </c>
      <c r="BW87" s="15">
        <v>590.51</v>
      </c>
      <c r="BX87" s="15"/>
      <c r="BY87" s="15"/>
      <c r="BZ87" s="22">
        <v>1140</v>
      </c>
      <c r="CA87" s="22">
        <v>1425</v>
      </c>
      <c r="CB87" s="15">
        <v>882.03</v>
      </c>
      <c r="CC87" s="15">
        <v>-257.97</v>
      </c>
      <c r="CD87" s="52" t="s">
        <v>121</v>
      </c>
      <c r="CE87" s="52">
        <v>1176.03</v>
      </c>
      <c r="CF87" s="52"/>
      <c r="CG87" s="52"/>
    </row>
    <row r="88" spans="1:85">
      <c r="A88" s="14">
        <v>65</v>
      </c>
      <c r="B88" s="14">
        <v>56</v>
      </c>
      <c r="C88" s="14" t="s">
        <v>219</v>
      </c>
      <c r="D88" s="14" t="s">
        <v>167</v>
      </c>
      <c r="E88" s="14" t="s">
        <v>212</v>
      </c>
      <c r="F88" s="15">
        <v>6</v>
      </c>
      <c r="G88" s="15">
        <v>9</v>
      </c>
      <c r="H88" s="15">
        <v>8</v>
      </c>
      <c r="I88" s="15">
        <v>2</v>
      </c>
      <c r="J88" s="15" t="s">
        <v>20</v>
      </c>
      <c r="K88" s="15">
        <v>14</v>
      </c>
      <c r="L88" s="15"/>
      <c r="M88" s="15"/>
      <c r="N88" s="15">
        <v>36</v>
      </c>
      <c r="O88" s="21">
        <v>41</v>
      </c>
      <c r="P88" s="21">
        <v>52</v>
      </c>
      <c r="Q88" s="21">
        <v>11</v>
      </c>
      <c r="R88" s="21" t="s">
        <v>21</v>
      </c>
      <c r="S88" s="21">
        <v>51</v>
      </c>
      <c r="T88" s="21"/>
      <c r="U88" s="21"/>
      <c r="V88" s="21">
        <v>29</v>
      </c>
      <c r="W88" s="21">
        <v>32</v>
      </c>
      <c r="X88" s="21">
        <v>51</v>
      </c>
      <c r="Y88" s="21">
        <v>19</v>
      </c>
      <c r="Z88" s="21" t="s">
        <v>21</v>
      </c>
      <c r="AA88" s="21">
        <v>52</v>
      </c>
      <c r="AB88" s="21"/>
      <c r="AC88" s="21"/>
      <c r="AD88" s="21">
        <v>1</v>
      </c>
      <c r="AE88" s="21">
        <v>1</v>
      </c>
      <c r="AF88" s="21">
        <v>4</v>
      </c>
      <c r="AG88" s="21">
        <v>3</v>
      </c>
      <c r="AH88" s="21" t="s">
        <v>21</v>
      </c>
      <c r="AI88" s="21">
        <v>4</v>
      </c>
      <c r="AJ88" s="21"/>
      <c r="AK88" s="21"/>
      <c r="AL88" s="21">
        <v>1</v>
      </c>
      <c r="AM88" s="21">
        <v>2</v>
      </c>
      <c r="AN88" s="21">
        <v>3</v>
      </c>
      <c r="AO88" s="21">
        <v>1</v>
      </c>
      <c r="AP88" s="21" t="s">
        <v>21</v>
      </c>
      <c r="AQ88" s="21">
        <v>594</v>
      </c>
      <c r="AR88" s="21"/>
      <c r="AS88" s="21"/>
      <c r="AT88" s="21">
        <v>10</v>
      </c>
      <c r="AU88" s="21">
        <v>15</v>
      </c>
      <c r="AV88" s="21">
        <v>6</v>
      </c>
      <c r="AW88" s="21">
        <v>-4</v>
      </c>
      <c r="AX88" s="21" t="s">
        <v>121</v>
      </c>
      <c r="AY88" s="21">
        <v>1843</v>
      </c>
      <c r="AZ88" s="21"/>
      <c r="BA88" s="21"/>
      <c r="BB88" s="15">
        <v>66</v>
      </c>
      <c r="BC88" s="15">
        <v>99</v>
      </c>
      <c r="BD88" s="15">
        <v>732</v>
      </c>
      <c r="BE88" s="15">
        <v>633</v>
      </c>
      <c r="BF88" s="15" t="s">
        <v>21</v>
      </c>
      <c r="BG88" s="15">
        <v>534</v>
      </c>
      <c r="BH88" s="15"/>
      <c r="BI88" s="15"/>
      <c r="BJ88" s="15">
        <v>148.75</v>
      </c>
      <c r="BK88" s="15">
        <v>223.1</v>
      </c>
      <c r="BL88" s="15">
        <v>350</v>
      </c>
      <c r="BM88" s="15">
        <v>126.9</v>
      </c>
      <c r="BN88" s="15" t="s">
        <v>21</v>
      </c>
      <c r="BO88" s="15">
        <v>350</v>
      </c>
      <c r="BP88" s="15"/>
      <c r="BQ88" s="15"/>
      <c r="BR88" s="15">
        <v>204</v>
      </c>
      <c r="BS88" s="15">
        <v>286</v>
      </c>
      <c r="BT88" s="15">
        <v>347.5</v>
      </c>
      <c r="BU88" s="15">
        <v>61.5</v>
      </c>
      <c r="BV88" s="15" t="s">
        <v>21</v>
      </c>
      <c r="BW88" s="15">
        <v>347.5</v>
      </c>
      <c r="BX88" s="15"/>
      <c r="BY88" s="15"/>
      <c r="BZ88" s="22">
        <v>5719.01</v>
      </c>
      <c r="CA88" s="22">
        <v>6290.91</v>
      </c>
      <c r="CB88" s="15">
        <v>8413.06</v>
      </c>
      <c r="CC88" s="15">
        <v>2122.15</v>
      </c>
      <c r="CD88" s="52" t="s">
        <v>21</v>
      </c>
      <c r="CE88" s="52">
        <v>7237.06</v>
      </c>
      <c r="CF88" s="52"/>
      <c r="CG88" s="52"/>
    </row>
    <row r="89" spans="1:85">
      <c r="A89" s="14">
        <v>66</v>
      </c>
      <c r="B89" s="14">
        <v>351</v>
      </c>
      <c r="C89" s="14" t="s">
        <v>220</v>
      </c>
      <c r="D89" s="14" t="s">
        <v>132</v>
      </c>
      <c r="E89" s="14" t="s">
        <v>212</v>
      </c>
      <c r="F89" s="15">
        <v>17</v>
      </c>
      <c r="G89" s="15">
        <v>23</v>
      </c>
      <c r="H89" s="15">
        <v>10</v>
      </c>
      <c r="I89" s="15">
        <v>-7</v>
      </c>
      <c r="J89" s="15" t="s">
        <v>121</v>
      </c>
      <c r="K89" s="15">
        <v>3</v>
      </c>
      <c r="L89" s="15"/>
      <c r="M89" s="15"/>
      <c r="N89" s="15">
        <v>21</v>
      </c>
      <c r="O89" s="21">
        <v>24</v>
      </c>
      <c r="P89" s="21">
        <v>30</v>
      </c>
      <c r="Q89" s="21">
        <v>6</v>
      </c>
      <c r="R89" s="21" t="s">
        <v>21</v>
      </c>
      <c r="S89" s="21">
        <v>29</v>
      </c>
      <c r="T89" s="21"/>
      <c r="U89" s="21"/>
      <c r="V89" s="21">
        <v>23</v>
      </c>
      <c r="W89" s="21">
        <v>24</v>
      </c>
      <c r="X89" s="21">
        <v>31</v>
      </c>
      <c r="Y89" s="21">
        <v>7</v>
      </c>
      <c r="Z89" s="21" t="s">
        <v>21</v>
      </c>
      <c r="AA89" s="21">
        <v>29</v>
      </c>
      <c r="AB89" s="21"/>
      <c r="AC89" s="21"/>
      <c r="AD89" s="21">
        <v>7</v>
      </c>
      <c r="AE89" s="21">
        <v>9</v>
      </c>
      <c r="AF89" s="21">
        <v>8</v>
      </c>
      <c r="AG89" s="21">
        <v>1</v>
      </c>
      <c r="AH89" s="21" t="s">
        <v>20</v>
      </c>
      <c r="AI89" s="21">
        <v>7</v>
      </c>
      <c r="AJ89" s="21"/>
      <c r="AK89" s="21"/>
      <c r="AL89" s="21">
        <v>1</v>
      </c>
      <c r="AM89" s="21">
        <v>2</v>
      </c>
      <c r="AN89" s="21">
        <v>2</v>
      </c>
      <c r="AO89" s="21">
        <v>0</v>
      </c>
      <c r="AP89" s="21" t="s">
        <v>21</v>
      </c>
      <c r="AQ89" s="21">
        <v>0</v>
      </c>
      <c r="AR89" s="21"/>
      <c r="AS89" s="21"/>
      <c r="AT89" s="21">
        <v>4</v>
      </c>
      <c r="AU89" s="21">
        <v>6</v>
      </c>
      <c r="AV89" s="21">
        <v>6</v>
      </c>
      <c r="AW89" s="21">
        <v>0</v>
      </c>
      <c r="AX89" s="21" t="s">
        <v>21</v>
      </c>
      <c r="AY89" s="21">
        <v>1552</v>
      </c>
      <c r="AZ89" s="21"/>
      <c r="BA89" s="21"/>
      <c r="BB89" s="17">
        <v>150</v>
      </c>
      <c r="BC89" s="15">
        <v>225</v>
      </c>
      <c r="BD89" s="15">
        <v>168.3</v>
      </c>
      <c r="BE89" s="15">
        <v>18.3</v>
      </c>
      <c r="BF89" s="15" t="s">
        <v>20</v>
      </c>
      <c r="BG89" s="15">
        <v>168.3</v>
      </c>
      <c r="BH89" s="15"/>
      <c r="BI89" s="15"/>
      <c r="BJ89" s="15">
        <v>1800.05</v>
      </c>
      <c r="BK89" s="15">
        <v>1980.1</v>
      </c>
      <c r="BL89" s="15">
        <v>1879.5</v>
      </c>
      <c r="BM89" s="15">
        <v>79.45</v>
      </c>
      <c r="BN89" s="15" t="s">
        <v>20</v>
      </c>
      <c r="BO89" s="15">
        <v>1523.31</v>
      </c>
      <c r="BP89" s="15"/>
      <c r="BQ89" s="15"/>
      <c r="BR89" s="15">
        <v>274</v>
      </c>
      <c r="BS89" s="15">
        <v>384</v>
      </c>
      <c r="BT89" s="15">
        <v>721.15</v>
      </c>
      <c r="BU89" s="15">
        <v>337.15</v>
      </c>
      <c r="BV89" s="15" t="s">
        <v>21</v>
      </c>
      <c r="BW89" s="15">
        <v>444.15</v>
      </c>
      <c r="BX89" s="15"/>
      <c r="BY89" s="15"/>
      <c r="BZ89" s="22">
        <v>374</v>
      </c>
      <c r="CA89" s="22">
        <v>523.6</v>
      </c>
      <c r="CB89" s="15">
        <v>908.03</v>
      </c>
      <c r="CC89" s="15">
        <v>384.43</v>
      </c>
      <c r="CD89" s="52" t="s">
        <v>21</v>
      </c>
      <c r="CE89" s="52">
        <v>908.03</v>
      </c>
      <c r="CF89" s="52"/>
      <c r="CG89" s="52"/>
    </row>
    <row r="90" spans="1:85">
      <c r="A90" s="14">
        <v>69</v>
      </c>
      <c r="B90" s="14">
        <v>706</v>
      </c>
      <c r="C90" s="14" t="s">
        <v>221</v>
      </c>
      <c r="D90" s="14" t="s">
        <v>141</v>
      </c>
      <c r="E90" s="14" t="s">
        <v>212</v>
      </c>
      <c r="F90" s="15">
        <v>6</v>
      </c>
      <c r="G90" s="15">
        <v>9</v>
      </c>
      <c r="H90" s="15">
        <v>1</v>
      </c>
      <c r="I90" s="15">
        <v>-5</v>
      </c>
      <c r="J90" s="15" t="s">
        <v>121</v>
      </c>
      <c r="K90" s="15">
        <v>1</v>
      </c>
      <c r="L90" s="15"/>
      <c r="M90" s="15"/>
      <c r="N90" s="15">
        <v>9</v>
      </c>
      <c r="O90" s="21">
        <v>9</v>
      </c>
      <c r="P90" s="21">
        <v>7</v>
      </c>
      <c r="Q90" s="21">
        <v>-2</v>
      </c>
      <c r="R90" s="21" t="s">
        <v>121</v>
      </c>
      <c r="S90" s="21">
        <v>7</v>
      </c>
      <c r="T90" s="21"/>
      <c r="U90" s="21"/>
      <c r="V90" s="21">
        <v>29</v>
      </c>
      <c r="W90" s="21">
        <v>32</v>
      </c>
      <c r="X90" s="21">
        <v>8</v>
      </c>
      <c r="Y90" s="21">
        <v>-21</v>
      </c>
      <c r="Z90" s="21" t="s">
        <v>121</v>
      </c>
      <c r="AA90" s="21">
        <v>10</v>
      </c>
      <c r="AB90" s="21"/>
      <c r="AC90" s="21"/>
      <c r="AD90" s="21">
        <v>1</v>
      </c>
      <c r="AE90" s="21">
        <v>1</v>
      </c>
      <c r="AF90" s="21">
        <v>0</v>
      </c>
      <c r="AG90" s="21">
        <v>-1</v>
      </c>
      <c r="AH90" s="21" t="s">
        <v>121</v>
      </c>
      <c r="AI90" s="21" t="s">
        <v>231</v>
      </c>
      <c r="AJ90" s="21"/>
      <c r="AK90" s="21"/>
      <c r="AL90" s="21">
        <v>2</v>
      </c>
      <c r="AM90" s="21">
        <v>3</v>
      </c>
      <c r="AN90" s="21">
        <v>0</v>
      </c>
      <c r="AO90" s="21">
        <v>-2</v>
      </c>
      <c r="AP90" s="21" t="s">
        <v>121</v>
      </c>
      <c r="AQ90" s="21">
        <v>198</v>
      </c>
      <c r="AR90" s="21"/>
      <c r="AS90" s="21"/>
      <c r="AT90" s="21">
        <v>9</v>
      </c>
      <c r="AU90" s="21">
        <v>14</v>
      </c>
      <c r="AV90" s="21">
        <v>0</v>
      </c>
      <c r="AW90" s="21">
        <v>-9</v>
      </c>
      <c r="AX90" s="21" t="s">
        <v>121</v>
      </c>
      <c r="AY90" s="21">
        <v>0</v>
      </c>
      <c r="AZ90" s="21"/>
      <c r="BA90" s="21"/>
      <c r="BB90" s="15">
        <v>198</v>
      </c>
      <c r="BC90" s="15">
        <v>297</v>
      </c>
      <c r="BD90" s="15">
        <v>0</v>
      </c>
      <c r="BE90" s="15">
        <v>-198</v>
      </c>
      <c r="BF90" s="15" t="s">
        <v>121</v>
      </c>
      <c r="BG90" s="15" t="s">
        <v>231</v>
      </c>
      <c r="BH90" s="15"/>
      <c r="BI90" s="15"/>
      <c r="BJ90" s="15">
        <v>84.5</v>
      </c>
      <c r="BK90" s="15">
        <v>169</v>
      </c>
      <c r="BL90" s="15">
        <v>0</v>
      </c>
      <c r="BM90" s="15">
        <v>-84.5</v>
      </c>
      <c r="BN90" s="15" t="s">
        <v>121</v>
      </c>
      <c r="BO90" s="15" t="s">
        <v>231</v>
      </c>
      <c r="BP90" s="15"/>
      <c r="BQ90" s="15"/>
      <c r="BR90" s="15">
        <v>896.5</v>
      </c>
      <c r="BS90" s="17">
        <v>1121</v>
      </c>
      <c r="BT90" s="15">
        <v>555.5</v>
      </c>
      <c r="BU90" s="15">
        <v>-341</v>
      </c>
      <c r="BV90" s="15" t="s">
        <v>121</v>
      </c>
      <c r="BW90" s="15">
        <v>589</v>
      </c>
      <c r="BX90" s="17"/>
      <c r="BY90" s="17"/>
      <c r="BZ90" s="22">
        <v>950</v>
      </c>
      <c r="CA90" s="22">
        <v>1330</v>
      </c>
      <c r="CB90" s="15">
        <v>0</v>
      </c>
      <c r="CC90" s="15">
        <v>-950</v>
      </c>
      <c r="CD90" s="52" t="s">
        <v>121</v>
      </c>
      <c r="CE90" s="52" t="s">
        <v>231</v>
      </c>
      <c r="CF90" s="52"/>
      <c r="CG90" s="52"/>
    </row>
    <row r="91" spans="1:85">
      <c r="A91" s="14">
        <v>73</v>
      </c>
      <c r="B91" s="14">
        <v>710</v>
      </c>
      <c r="C91" s="14" t="s">
        <v>222</v>
      </c>
      <c r="D91" s="14" t="s">
        <v>141</v>
      </c>
      <c r="E91" s="14" t="s">
        <v>212</v>
      </c>
      <c r="F91" s="15">
        <v>6</v>
      </c>
      <c r="G91" s="15">
        <v>9</v>
      </c>
      <c r="H91" s="15">
        <v>9</v>
      </c>
      <c r="I91" s="15">
        <v>0</v>
      </c>
      <c r="J91" s="15" t="s">
        <v>21</v>
      </c>
      <c r="K91" s="15">
        <v>9</v>
      </c>
      <c r="L91" s="15"/>
      <c r="M91" s="15"/>
      <c r="N91" s="15">
        <v>14</v>
      </c>
      <c r="O91" s="21">
        <v>15</v>
      </c>
      <c r="P91" s="21">
        <v>20</v>
      </c>
      <c r="Q91" s="21">
        <v>5</v>
      </c>
      <c r="R91" s="21" t="s">
        <v>21</v>
      </c>
      <c r="S91" s="21">
        <v>19</v>
      </c>
      <c r="T91" s="21"/>
      <c r="U91" s="21"/>
      <c r="V91" s="21">
        <v>44</v>
      </c>
      <c r="W91" s="21">
        <v>50</v>
      </c>
      <c r="X91" s="21">
        <v>52</v>
      </c>
      <c r="Y91" s="21">
        <v>2</v>
      </c>
      <c r="Z91" s="21" t="s">
        <v>21</v>
      </c>
      <c r="AA91" s="21">
        <v>44</v>
      </c>
      <c r="AB91" s="21"/>
      <c r="AC91" s="21"/>
      <c r="AD91" s="21">
        <v>1</v>
      </c>
      <c r="AE91" s="21">
        <v>1</v>
      </c>
      <c r="AF91" s="21">
        <v>2</v>
      </c>
      <c r="AG91" s="21">
        <v>1</v>
      </c>
      <c r="AH91" s="21" t="s">
        <v>21</v>
      </c>
      <c r="AI91" s="21">
        <v>2</v>
      </c>
      <c r="AJ91" s="21"/>
      <c r="AK91" s="21"/>
      <c r="AL91" s="21">
        <v>1</v>
      </c>
      <c r="AM91" s="21">
        <v>2</v>
      </c>
      <c r="AN91" s="21">
        <v>2</v>
      </c>
      <c r="AO91" s="21">
        <v>0</v>
      </c>
      <c r="AP91" s="21" t="s">
        <v>21</v>
      </c>
      <c r="AQ91" s="21">
        <v>198.01</v>
      </c>
      <c r="AR91" s="21"/>
      <c r="AS91" s="21"/>
      <c r="AT91" s="21">
        <v>1</v>
      </c>
      <c r="AU91" s="21">
        <v>3</v>
      </c>
      <c r="AV91" s="21">
        <v>5</v>
      </c>
      <c r="AW91" s="21">
        <v>2</v>
      </c>
      <c r="AX91" s="21" t="s">
        <v>21</v>
      </c>
      <c r="AY91" s="21">
        <v>1387</v>
      </c>
      <c r="AZ91" s="21"/>
      <c r="BA91" s="21"/>
      <c r="BB91" s="15">
        <v>66</v>
      </c>
      <c r="BC91" s="15">
        <v>99</v>
      </c>
      <c r="BD91" s="15">
        <v>0</v>
      </c>
      <c r="BE91" s="15">
        <v>-66</v>
      </c>
      <c r="BF91" s="15" t="s">
        <v>121</v>
      </c>
      <c r="BG91" s="15" t="s">
        <v>231</v>
      </c>
      <c r="BH91" s="15"/>
      <c r="BI91" s="15"/>
      <c r="BJ91" s="15">
        <v>84.5</v>
      </c>
      <c r="BK91" s="15">
        <v>169</v>
      </c>
      <c r="BL91" s="15">
        <v>0</v>
      </c>
      <c r="BM91" s="15">
        <v>-84.5</v>
      </c>
      <c r="BN91" s="15" t="s">
        <v>121</v>
      </c>
      <c r="BO91" s="15" t="s">
        <v>231</v>
      </c>
      <c r="BP91" s="15"/>
      <c r="BQ91" s="15"/>
      <c r="BR91" s="15">
        <v>551</v>
      </c>
      <c r="BS91" s="17">
        <v>689</v>
      </c>
      <c r="BT91" s="15">
        <v>650.02</v>
      </c>
      <c r="BU91" s="15">
        <v>99.02</v>
      </c>
      <c r="BV91" s="49" t="s">
        <v>20</v>
      </c>
      <c r="BW91" s="15">
        <v>549.52</v>
      </c>
      <c r="BX91" s="17"/>
      <c r="BY91" s="17"/>
      <c r="BZ91" s="22">
        <v>1460.34</v>
      </c>
      <c r="CA91" s="22">
        <v>1825.43</v>
      </c>
      <c r="CB91" s="15">
        <v>1005</v>
      </c>
      <c r="CC91" s="15">
        <v>-455.34</v>
      </c>
      <c r="CD91" s="52" t="s">
        <v>121</v>
      </c>
      <c r="CE91" s="52">
        <v>845</v>
      </c>
      <c r="CF91" s="52"/>
      <c r="CG91" s="52"/>
    </row>
    <row r="92" spans="1:85">
      <c r="A92" s="14">
        <v>77</v>
      </c>
      <c r="B92" s="14">
        <v>738</v>
      </c>
      <c r="C92" s="14" t="s">
        <v>223</v>
      </c>
      <c r="D92" s="14" t="s">
        <v>167</v>
      </c>
      <c r="E92" s="14" t="s">
        <v>212</v>
      </c>
      <c r="F92" s="15">
        <v>6</v>
      </c>
      <c r="G92" s="15">
        <v>9</v>
      </c>
      <c r="H92" s="15">
        <v>13</v>
      </c>
      <c r="I92" s="15">
        <v>4</v>
      </c>
      <c r="J92" s="15" t="s">
        <v>21</v>
      </c>
      <c r="K92" s="15">
        <v>10</v>
      </c>
      <c r="L92" s="15"/>
      <c r="M92" s="15"/>
      <c r="N92" s="15">
        <v>28</v>
      </c>
      <c r="O92" s="21">
        <v>33</v>
      </c>
      <c r="P92" s="21">
        <v>13</v>
      </c>
      <c r="Q92" s="21">
        <v>-15</v>
      </c>
      <c r="R92" s="21" t="s">
        <v>121</v>
      </c>
      <c r="S92" s="21">
        <v>14</v>
      </c>
      <c r="T92" s="21"/>
      <c r="U92" s="21"/>
      <c r="V92" s="21">
        <v>48</v>
      </c>
      <c r="W92" s="21">
        <v>55</v>
      </c>
      <c r="X92" s="21">
        <v>30</v>
      </c>
      <c r="Y92" s="21">
        <v>-18</v>
      </c>
      <c r="Z92" s="21" t="s">
        <v>121</v>
      </c>
      <c r="AA92" s="21">
        <v>25</v>
      </c>
      <c r="AB92" s="21"/>
      <c r="AC92" s="21"/>
      <c r="AD92" s="21">
        <v>1</v>
      </c>
      <c r="AE92" s="21">
        <v>1</v>
      </c>
      <c r="AF92" s="21">
        <v>2</v>
      </c>
      <c r="AG92" s="21">
        <v>1</v>
      </c>
      <c r="AH92" s="21" t="s">
        <v>21</v>
      </c>
      <c r="AI92" s="21">
        <v>2</v>
      </c>
      <c r="AJ92" s="21"/>
      <c r="AK92" s="21"/>
      <c r="AL92" s="21">
        <v>1</v>
      </c>
      <c r="AM92" s="21">
        <v>2</v>
      </c>
      <c r="AN92" s="21">
        <v>2</v>
      </c>
      <c r="AO92" s="21">
        <v>0</v>
      </c>
      <c r="AP92" s="21" t="s">
        <v>21</v>
      </c>
      <c r="AQ92" s="21">
        <v>198.01</v>
      </c>
      <c r="AR92" s="21"/>
      <c r="AS92" s="21"/>
      <c r="AT92" s="21">
        <v>6</v>
      </c>
      <c r="AU92" s="21">
        <v>9</v>
      </c>
      <c r="AV92" s="21">
        <v>6</v>
      </c>
      <c r="AW92" s="21">
        <v>0</v>
      </c>
      <c r="AX92" s="21" t="s">
        <v>20</v>
      </c>
      <c r="AY92" s="21">
        <v>1787</v>
      </c>
      <c r="AZ92" s="21"/>
      <c r="BA92" s="21"/>
      <c r="BB92" s="15">
        <v>100</v>
      </c>
      <c r="BC92" s="15">
        <v>150</v>
      </c>
      <c r="BD92" s="15">
        <v>0</v>
      </c>
      <c r="BE92" s="15">
        <v>-100</v>
      </c>
      <c r="BF92" s="15" t="s">
        <v>121</v>
      </c>
      <c r="BG92" s="15" t="s">
        <v>231</v>
      </c>
      <c r="BH92" s="15"/>
      <c r="BI92" s="15"/>
      <c r="BJ92" s="15">
        <v>84.5</v>
      </c>
      <c r="BK92" s="15">
        <v>169</v>
      </c>
      <c r="BL92" s="15">
        <v>0</v>
      </c>
      <c r="BM92" s="15">
        <v>-84.5</v>
      </c>
      <c r="BN92" s="15" t="s">
        <v>121</v>
      </c>
      <c r="BO92" s="15" t="s">
        <v>231</v>
      </c>
      <c r="BP92" s="15"/>
      <c r="BQ92" s="15"/>
      <c r="BR92" s="15">
        <v>543.5</v>
      </c>
      <c r="BS92" s="17">
        <v>679</v>
      </c>
      <c r="BT92" s="15">
        <v>593.52</v>
      </c>
      <c r="BU92" s="15">
        <v>50.02</v>
      </c>
      <c r="BV92" s="49" t="s">
        <v>20</v>
      </c>
      <c r="BW92" s="15">
        <v>627.02</v>
      </c>
      <c r="BX92" s="17"/>
      <c r="BY92" s="17"/>
      <c r="BZ92" s="22">
        <v>570</v>
      </c>
      <c r="CA92" s="22">
        <v>798</v>
      </c>
      <c r="CB92" s="15">
        <v>1470</v>
      </c>
      <c r="CC92" s="15">
        <v>672</v>
      </c>
      <c r="CD92" s="52" t="s">
        <v>21</v>
      </c>
      <c r="CE92" s="52">
        <v>1470</v>
      </c>
      <c r="CF92" s="52"/>
      <c r="CG92" s="52"/>
    </row>
    <row r="93" spans="1:85">
      <c r="A93" s="14">
        <v>79</v>
      </c>
      <c r="B93" s="14">
        <v>755</v>
      </c>
      <c r="C93" s="14" t="s">
        <v>224</v>
      </c>
      <c r="D93" s="14" t="s">
        <v>141</v>
      </c>
      <c r="E93" s="14" t="s">
        <v>212</v>
      </c>
      <c r="F93" s="15">
        <v>6</v>
      </c>
      <c r="G93" s="15">
        <v>9</v>
      </c>
      <c r="H93" s="15">
        <v>0</v>
      </c>
      <c r="I93" s="15">
        <v>-6</v>
      </c>
      <c r="J93" s="15" t="s">
        <v>121</v>
      </c>
      <c r="K93" s="15">
        <v>4</v>
      </c>
      <c r="L93" s="15"/>
      <c r="M93" s="15"/>
      <c r="N93" s="15">
        <v>9</v>
      </c>
      <c r="O93" s="21">
        <v>9</v>
      </c>
      <c r="P93" s="21">
        <v>15</v>
      </c>
      <c r="Q93" s="21">
        <v>6</v>
      </c>
      <c r="R93" s="21" t="s">
        <v>21</v>
      </c>
      <c r="S93" s="21">
        <v>16</v>
      </c>
      <c r="T93" s="21"/>
      <c r="U93" s="21"/>
      <c r="V93" s="21">
        <v>11</v>
      </c>
      <c r="W93" s="21">
        <v>9</v>
      </c>
      <c r="X93" s="21">
        <v>8</v>
      </c>
      <c r="Y93" s="21">
        <v>-3</v>
      </c>
      <c r="Z93" s="21" t="s">
        <v>121</v>
      </c>
      <c r="AA93" s="21">
        <v>7</v>
      </c>
      <c r="AB93" s="21"/>
      <c r="AC93" s="21"/>
      <c r="AD93" s="21">
        <v>1</v>
      </c>
      <c r="AE93" s="21">
        <v>1</v>
      </c>
      <c r="AF93" s="21">
        <v>2</v>
      </c>
      <c r="AG93" s="21">
        <v>1</v>
      </c>
      <c r="AH93" s="21" t="s">
        <v>21</v>
      </c>
      <c r="AI93" s="21">
        <v>3</v>
      </c>
      <c r="AJ93" s="21"/>
      <c r="AK93" s="21"/>
      <c r="AL93" s="21">
        <v>1</v>
      </c>
      <c r="AM93" s="21">
        <v>2</v>
      </c>
      <c r="AN93" s="21">
        <v>0</v>
      </c>
      <c r="AO93" s="21">
        <v>-1</v>
      </c>
      <c r="AP93" s="21" t="s">
        <v>121</v>
      </c>
      <c r="AQ93" s="21">
        <v>0</v>
      </c>
      <c r="AR93" s="21"/>
      <c r="AS93" s="21"/>
      <c r="AT93" s="21">
        <v>1</v>
      </c>
      <c r="AU93" s="21">
        <v>3</v>
      </c>
      <c r="AV93" s="21">
        <v>0</v>
      </c>
      <c r="AW93" s="21">
        <v>-1</v>
      </c>
      <c r="AX93" s="21" t="s">
        <v>121</v>
      </c>
      <c r="AY93" s="21">
        <v>0</v>
      </c>
      <c r="AZ93" s="21"/>
      <c r="BA93" s="21"/>
      <c r="BB93" s="15">
        <v>132</v>
      </c>
      <c r="BC93" s="15">
        <v>198</v>
      </c>
      <c r="BD93" s="15">
        <v>168.3</v>
      </c>
      <c r="BE93" s="15">
        <v>36.3</v>
      </c>
      <c r="BF93" s="15" t="s">
        <v>20</v>
      </c>
      <c r="BG93" s="15">
        <v>168.3</v>
      </c>
      <c r="BH93" s="15"/>
      <c r="BI93" s="15"/>
      <c r="BJ93" s="15">
        <v>84.5</v>
      </c>
      <c r="BK93" s="15">
        <v>169</v>
      </c>
      <c r="BL93" s="15">
        <v>68</v>
      </c>
      <c r="BM93" s="15">
        <v>-16.5</v>
      </c>
      <c r="BN93" s="15" t="s">
        <v>121</v>
      </c>
      <c r="BO93" s="15">
        <v>68</v>
      </c>
      <c r="BP93" s="15"/>
      <c r="BQ93" s="15"/>
      <c r="BR93" s="15">
        <v>385</v>
      </c>
      <c r="BS93" s="15">
        <v>539</v>
      </c>
      <c r="BT93" s="15">
        <v>102</v>
      </c>
      <c r="BU93" s="15">
        <v>-283</v>
      </c>
      <c r="BV93" s="15" t="s">
        <v>121</v>
      </c>
      <c r="BW93" s="15">
        <v>275.51</v>
      </c>
      <c r="BX93" s="15"/>
      <c r="BY93" s="15"/>
      <c r="BZ93" s="22">
        <v>160</v>
      </c>
      <c r="CA93" s="22">
        <v>224</v>
      </c>
      <c r="CB93" s="15">
        <v>0</v>
      </c>
      <c r="CC93" s="15">
        <v>-160</v>
      </c>
      <c r="CD93" s="52" t="s">
        <v>121</v>
      </c>
      <c r="CE93" s="52">
        <v>588.03</v>
      </c>
      <c r="CF93" s="52"/>
      <c r="CG93" s="52"/>
    </row>
    <row r="94" spans="1:85">
      <c r="A94" s="14">
        <v>83</v>
      </c>
      <c r="B94" s="14">
        <v>713</v>
      </c>
      <c r="C94" s="14" t="s">
        <v>225</v>
      </c>
      <c r="D94" s="14" t="s">
        <v>141</v>
      </c>
      <c r="E94" s="14" t="s">
        <v>212</v>
      </c>
      <c r="F94" s="15">
        <v>6</v>
      </c>
      <c r="G94" s="15">
        <v>9</v>
      </c>
      <c r="H94" s="15">
        <v>7</v>
      </c>
      <c r="I94" s="15">
        <v>1</v>
      </c>
      <c r="J94" s="15" t="s">
        <v>20</v>
      </c>
      <c r="K94" s="15">
        <v>7</v>
      </c>
      <c r="L94" s="15"/>
      <c r="M94" s="15"/>
      <c r="N94" s="15">
        <v>14</v>
      </c>
      <c r="O94" s="21">
        <v>15</v>
      </c>
      <c r="P94" s="21">
        <v>9</v>
      </c>
      <c r="Q94" s="21">
        <v>-5</v>
      </c>
      <c r="R94" s="21" t="s">
        <v>121</v>
      </c>
      <c r="S94" s="21">
        <v>10</v>
      </c>
      <c r="T94" s="21"/>
      <c r="U94" s="21"/>
      <c r="V94" s="21">
        <v>20</v>
      </c>
      <c r="W94" s="21">
        <v>20</v>
      </c>
      <c r="X94" s="21">
        <v>16</v>
      </c>
      <c r="Y94" s="21">
        <v>-4</v>
      </c>
      <c r="Z94" s="21" t="s">
        <v>121</v>
      </c>
      <c r="AA94" s="21">
        <v>17</v>
      </c>
      <c r="AB94" s="21"/>
      <c r="AC94" s="21"/>
      <c r="AD94" s="21">
        <v>1</v>
      </c>
      <c r="AE94" s="21">
        <v>1</v>
      </c>
      <c r="AF94" s="21">
        <v>3</v>
      </c>
      <c r="AG94" s="21">
        <v>2</v>
      </c>
      <c r="AH94" s="21" t="s">
        <v>21</v>
      </c>
      <c r="AI94" s="21">
        <v>2</v>
      </c>
      <c r="AJ94" s="21"/>
      <c r="AK94" s="21"/>
      <c r="AL94" s="21">
        <v>1</v>
      </c>
      <c r="AM94" s="21">
        <v>2</v>
      </c>
      <c r="AN94" s="21">
        <v>1</v>
      </c>
      <c r="AO94" s="21">
        <v>0</v>
      </c>
      <c r="AP94" s="21" t="s">
        <v>20</v>
      </c>
      <c r="AQ94" s="21">
        <v>0</v>
      </c>
      <c r="AR94" s="21"/>
      <c r="AS94" s="21"/>
      <c r="AT94" s="21">
        <v>1</v>
      </c>
      <c r="AU94" s="21">
        <v>3</v>
      </c>
      <c r="AV94" s="21">
        <v>2</v>
      </c>
      <c r="AW94" s="21">
        <v>1</v>
      </c>
      <c r="AX94" s="21" t="s">
        <v>20</v>
      </c>
      <c r="AY94" s="21">
        <v>582</v>
      </c>
      <c r="AZ94" s="21"/>
      <c r="BA94" s="21"/>
      <c r="BB94" s="15">
        <v>78</v>
      </c>
      <c r="BC94" s="15">
        <v>117</v>
      </c>
      <c r="BD94" s="15">
        <v>396.01</v>
      </c>
      <c r="BE94" s="15">
        <v>279.01</v>
      </c>
      <c r="BF94" s="15" t="s">
        <v>21</v>
      </c>
      <c r="BG94" s="15">
        <v>396.01</v>
      </c>
      <c r="BH94" s="15"/>
      <c r="BI94" s="15"/>
      <c r="BJ94" s="15">
        <v>84.5</v>
      </c>
      <c r="BK94" s="15">
        <v>169</v>
      </c>
      <c r="BL94" s="15">
        <v>0</v>
      </c>
      <c r="BM94" s="15">
        <v>-84.5</v>
      </c>
      <c r="BN94" s="15" t="s">
        <v>121</v>
      </c>
      <c r="BO94" s="15" t="s">
        <v>231</v>
      </c>
      <c r="BP94" s="15"/>
      <c r="BQ94" s="15"/>
      <c r="BR94" s="15">
        <v>884.36</v>
      </c>
      <c r="BS94" s="17">
        <v>1105</v>
      </c>
      <c r="BT94" s="15">
        <v>271.01</v>
      </c>
      <c r="BU94" s="15">
        <v>-613.35</v>
      </c>
      <c r="BV94" s="15" t="s">
        <v>121</v>
      </c>
      <c r="BW94" s="15">
        <v>325.04</v>
      </c>
      <c r="BX94" s="17"/>
      <c r="BY94" s="17"/>
      <c r="BZ94" s="22">
        <v>1239</v>
      </c>
      <c r="CA94" s="22">
        <v>1548.75</v>
      </c>
      <c r="CB94" s="15">
        <v>588</v>
      </c>
      <c r="CC94" s="15">
        <v>-651</v>
      </c>
      <c r="CD94" s="52" t="s">
        <v>121</v>
      </c>
      <c r="CE94" s="52">
        <v>588</v>
      </c>
      <c r="CF94" s="52"/>
      <c r="CG94" s="52"/>
    </row>
    <row r="95" spans="1:85">
      <c r="A95" s="14">
        <v>81</v>
      </c>
      <c r="B95" s="24">
        <v>101453</v>
      </c>
      <c r="C95" s="14" t="s">
        <v>226</v>
      </c>
      <c r="D95" s="14" t="s">
        <v>137</v>
      </c>
      <c r="E95" s="14" t="s">
        <v>227</v>
      </c>
      <c r="F95" s="15">
        <v>6</v>
      </c>
      <c r="G95" s="15">
        <v>11</v>
      </c>
      <c r="H95" s="15">
        <v>28</v>
      </c>
      <c r="I95" s="15">
        <v>17</v>
      </c>
      <c r="J95" s="15" t="s">
        <v>21</v>
      </c>
      <c r="K95" s="15">
        <v>20</v>
      </c>
      <c r="L95" s="15"/>
      <c r="M95" s="15"/>
      <c r="N95" s="15">
        <v>15</v>
      </c>
      <c r="O95" s="21">
        <v>17</v>
      </c>
      <c r="P95" s="21">
        <v>42</v>
      </c>
      <c r="Q95" s="21">
        <v>25</v>
      </c>
      <c r="R95" s="21" t="s">
        <v>21</v>
      </c>
      <c r="S95" s="21">
        <v>46</v>
      </c>
      <c r="T95" s="21"/>
      <c r="U95" s="21"/>
      <c r="V95" s="21">
        <v>29</v>
      </c>
      <c r="W95" s="21">
        <v>32</v>
      </c>
      <c r="X95" s="21">
        <v>48</v>
      </c>
      <c r="Y95" s="21">
        <v>16</v>
      </c>
      <c r="Z95" s="21" t="s">
        <v>21</v>
      </c>
      <c r="AA95" s="21">
        <v>40</v>
      </c>
      <c r="AB95" s="21"/>
      <c r="AC95" s="21"/>
      <c r="AD95" s="21">
        <v>2</v>
      </c>
      <c r="AE95" s="21">
        <v>3</v>
      </c>
      <c r="AF95" s="21">
        <v>3</v>
      </c>
      <c r="AG95" s="21">
        <v>0</v>
      </c>
      <c r="AH95" s="21" t="s">
        <v>21</v>
      </c>
      <c r="AI95" s="21">
        <v>4</v>
      </c>
      <c r="AJ95" s="21"/>
      <c r="AK95" s="21"/>
      <c r="AL95" s="21">
        <v>1</v>
      </c>
      <c r="AM95" s="21">
        <v>2</v>
      </c>
      <c r="AN95" s="21">
        <v>2</v>
      </c>
      <c r="AO95" s="21">
        <v>0</v>
      </c>
      <c r="AP95" s="21" t="s">
        <v>21</v>
      </c>
      <c r="AQ95" s="21">
        <v>198</v>
      </c>
      <c r="AR95" s="21"/>
      <c r="AS95" s="21"/>
      <c r="AT95" s="21">
        <v>8</v>
      </c>
      <c r="AU95" s="21">
        <v>12</v>
      </c>
      <c r="AV95" s="21">
        <v>6</v>
      </c>
      <c r="AW95" s="21">
        <v>-2</v>
      </c>
      <c r="AX95" s="21" t="s">
        <v>121</v>
      </c>
      <c r="AY95" s="21">
        <v>776</v>
      </c>
      <c r="AZ95" s="21"/>
      <c r="BA95" s="21"/>
      <c r="BB95" s="15">
        <v>66</v>
      </c>
      <c r="BC95" s="15">
        <v>99</v>
      </c>
      <c r="BD95" s="15">
        <v>0</v>
      </c>
      <c r="BE95" s="15">
        <v>-66</v>
      </c>
      <c r="BF95" s="15" t="s">
        <v>121</v>
      </c>
      <c r="BG95" s="15" t="s">
        <v>231</v>
      </c>
      <c r="BH95" s="15"/>
      <c r="BI95" s="15"/>
      <c r="BJ95" s="15">
        <v>344.01</v>
      </c>
      <c r="BK95" s="15">
        <v>516</v>
      </c>
      <c r="BL95" s="15">
        <v>0</v>
      </c>
      <c r="BM95" s="15">
        <v>-344.01</v>
      </c>
      <c r="BN95" s="15"/>
      <c r="BO95" s="15" t="s">
        <v>231</v>
      </c>
      <c r="BP95" s="15"/>
      <c r="BQ95" s="15"/>
      <c r="BR95" s="15">
        <v>689</v>
      </c>
      <c r="BS95" s="17">
        <v>861</v>
      </c>
      <c r="BT95" s="15">
        <v>721.55</v>
      </c>
      <c r="BU95" s="15">
        <v>32.55</v>
      </c>
      <c r="BV95" s="49" t="s">
        <v>20</v>
      </c>
      <c r="BW95" s="15">
        <v>621.05</v>
      </c>
      <c r="BX95" s="17"/>
      <c r="BY95" s="17"/>
      <c r="BZ95" s="22">
        <v>380</v>
      </c>
      <c r="CA95" s="22">
        <v>532</v>
      </c>
      <c r="CB95" s="15">
        <v>380</v>
      </c>
      <c r="CC95" s="15">
        <v>0</v>
      </c>
      <c r="CD95" s="52" t="s">
        <v>20</v>
      </c>
      <c r="CE95" s="52">
        <v>380</v>
      </c>
      <c r="CF95" s="52"/>
      <c r="CG95" s="52"/>
    </row>
    <row r="96" spans="1:85">
      <c r="A96" s="14">
        <v>86</v>
      </c>
      <c r="B96" s="24">
        <v>102564</v>
      </c>
      <c r="C96" s="14" t="s">
        <v>228</v>
      </c>
      <c r="D96" s="14" t="s">
        <v>141</v>
      </c>
      <c r="E96" s="14" t="s">
        <v>227</v>
      </c>
      <c r="F96" s="15">
        <v>6</v>
      </c>
      <c r="G96" s="15">
        <v>9</v>
      </c>
      <c r="H96" s="15">
        <v>9</v>
      </c>
      <c r="I96" s="15">
        <v>0</v>
      </c>
      <c r="J96" s="15" t="s">
        <v>21</v>
      </c>
      <c r="K96" s="15">
        <v>3</v>
      </c>
      <c r="L96" s="15"/>
      <c r="M96" s="15"/>
      <c r="N96" s="15">
        <v>9</v>
      </c>
      <c r="O96" s="21">
        <v>9</v>
      </c>
      <c r="P96" s="21">
        <v>16</v>
      </c>
      <c r="Q96" s="21">
        <v>7</v>
      </c>
      <c r="R96" s="21" t="s">
        <v>21</v>
      </c>
      <c r="S96" s="21">
        <v>17</v>
      </c>
      <c r="T96" s="21"/>
      <c r="U96" s="21"/>
      <c r="V96" s="21">
        <v>16</v>
      </c>
      <c r="W96" s="21">
        <v>15</v>
      </c>
      <c r="X96" s="21">
        <v>24</v>
      </c>
      <c r="Y96" s="21">
        <v>9</v>
      </c>
      <c r="Z96" s="21" t="s">
        <v>21</v>
      </c>
      <c r="AA96" s="21">
        <v>20</v>
      </c>
      <c r="AB96" s="21"/>
      <c r="AC96" s="21"/>
      <c r="AD96" s="21">
        <v>1</v>
      </c>
      <c r="AE96" s="21">
        <v>1</v>
      </c>
      <c r="AF96" s="21">
        <v>1</v>
      </c>
      <c r="AG96" s="21">
        <v>0</v>
      </c>
      <c r="AH96" s="21" t="s">
        <v>21</v>
      </c>
      <c r="AI96" s="21">
        <v>1</v>
      </c>
      <c r="AJ96" s="21"/>
      <c r="AK96" s="21"/>
      <c r="AL96" s="21">
        <v>1</v>
      </c>
      <c r="AM96" s="21">
        <v>2</v>
      </c>
      <c r="AN96" s="21">
        <v>4</v>
      </c>
      <c r="AO96" s="21">
        <v>2</v>
      </c>
      <c r="AP96" s="21" t="s">
        <v>21</v>
      </c>
      <c r="AQ96" s="21">
        <v>396.02</v>
      </c>
      <c r="AR96" s="21"/>
      <c r="AS96" s="21"/>
      <c r="AT96" s="21">
        <v>2</v>
      </c>
      <c r="AU96" s="21">
        <v>4</v>
      </c>
      <c r="AV96" s="21">
        <v>3</v>
      </c>
      <c r="AW96" s="21">
        <v>1</v>
      </c>
      <c r="AX96" s="21" t="s">
        <v>20</v>
      </c>
      <c r="AY96" s="21">
        <v>776</v>
      </c>
      <c r="AZ96" s="21"/>
      <c r="BA96" s="21"/>
      <c r="BB96" s="15">
        <v>100</v>
      </c>
      <c r="BC96" s="15">
        <v>150</v>
      </c>
      <c r="BD96" s="15">
        <v>0</v>
      </c>
      <c r="BE96" s="15">
        <v>-100</v>
      </c>
      <c r="BF96" s="15" t="s">
        <v>121</v>
      </c>
      <c r="BG96" s="15" t="s">
        <v>231</v>
      </c>
      <c r="BH96" s="15"/>
      <c r="BI96" s="15"/>
      <c r="BJ96" s="15">
        <v>355.01</v>
      </c>
      <c r="BK96" s="15">
        <v>532.5</v>
      </c>
      <c r="BL96" s="15">
        <v>360.01</v>
      </c>
      <c r="BM96" s="15">
        <v>5</v>
      </c>
      <c r="BN96" s="15" t="s">
        <v>20</v>
      </c>
      <c r="BO96" s="15" t="s">
        <v>231</v>
      </c>
      <c r="BP96" s="15"/>
      <c r="BQ96" s="15"/>
      <c r="BR96" s="15">
        <v>476</v>
      </c>
      <c r="BS96" s="15">
        <v>666</v>
      </c>
      <c r="BT96" s="15">
        <v>405.01</v>
      </c>
      <c r="BU96" s="15">
        <v>-70.99</v>
      </c>
      <c r="BV96" s="15" t="s">
        <v>121</v>
      </c>
      <c r="BW96" s="15">
        <v>405.01</v>
      </c>
      <c r="BX96" s="15"/>
      <c r="BY96" s="15"/>
      <c r="BZ96" s="22">
        <v>160</v>
      </c>
      <c r="CA96" s="22">
        <v>224</v>
      </c>
      <c r="CB96" s="15">
        <v>0</v>
      </c>
      <c r="CC96" s="15">
        <v>-160</v>
      </c>
      <c r="CD96" s="52" t="s">
        <v>121</v>
      </c>
      <c r="CE96" s="52" t="s">
        <v>231</v>
      </c>
      <c r="CF96" s="52"/>
      <c r="CG96" s="52"/>
    </row>
    <row r="97" s="3" customFormat="1" spans="1:85">
      <c r="A97" s="25"/>
      <c r="B97" s="10" t="s">
        <v>150</v>
      </c>
      <c r="C97" s="25"/>
      <c r="D97" s="10"/>
      <c r="E97" s="25"/>
      <c r="F97" s="26">
        <v>1520</v>
      </c>
      <c r="G97" s="26">
        <v>2023</v>
      </c>
      <c r="H97" s="26">
        <v>2024</v>
      </c>
      <c r="I97" s="15">
        <v>504</v>
      </c>
      <c r="J97" s="15" t="s">
        <v>121</v>
      </c>
      <c r="K97" s="26"/>
      <c r="L97" s="26"/>
      <c r="M97" s="26"/>
      <c r="N97" s="15">
        <v>3330</v>
      </c>
      <c r="O97" s="21">
        <v>3720</v>
      </c>
      <c r="P97" s="21" t="e">
        <v>#N/A</v>
      </c>
      <c r="Q97" s="21" t="e">
        <v>#N/A</v>
      </c>
      <c r="R97" s="21"/>
      <c r="S97" s="21" t="e">
        <v>#N/A</v>
      </c>
      <c r="T97" s="21"/>
      <c r="U97" s="21"/>
      <c r="V97" s="21">
        <v>4560</v>
      </c>
      <c r="W97" s="21">
        <v>5074</v>
      </c>
      <c r="X97" s="21" t="e">
        <v>#N/A</v>
      </c>
      <c r="Y97" s="21" t="e">
        <v>#N/A</v>
      </c>
      <c r="Z97" s="21"/>
      <c r="AA97" s="21" t="e">
        <v>#N/A</v>
      </c>
      <c r="AB97" s="21"/>
      <c r="AC97" s="21"/>
      <c r="AD97" s="21">
        <v>301</v>
      </c>
      <c r="AE97" s="21">
        <v>390</v>
      </c>
      <c r="AF97" s="21" t="e">
        <v>#N/A</v>
      </c>
      <c r="AG97" s="21" t="e">
        <v>#N/A</v>
      </c>
      <c r="AH97" s="21"/>
      <c r="AI97" s="21" t="e">
        <v>#N/A</v>
      </c>
      <c r="AJ97" s="21"/>
      <c r="AK97" s="21"/>
      <c r="AL97" s="21">
        <v>139</v>
      </c>
      <c r="AM97" s="21">
        <v>242</v>
      </c>
      <c r="AN97" s="21">
        <v>0</v>
      </c>
      <c r="AO97" s="21">
        <v>-139</v>
      </c>
      <c r="AP97" s="21"/>
      <c r="AQ97" s="21">
        <v>0</v>
      </c>
      <c r="AR97" s="21"/>
      <c r="AS97" s="21"/>
      <c r="AT97" s="21">
        <v>715</v>
      </c>
      <c r="AU97" s="21">
        <v>1041</v>
      </c>
      <c r="AV97" s="21">
        <v>0</v>
      </c>
      <c r="AW97" s="21">
        <v>-715</v>
      </c>
      <c r="AX97" s="21"/>
      <c r="AY97" s="21">
        <v>0</v>
      </c>
      <c r="AZ97" s="21"/>
      <c r="BA97" s="21"/>
      <c r="BB97" s="21">
        <v>40952.85</v>
      </c>
      <c r="BC97" s="21">
        <v>55909.87</v>
      </c>
      <c r="BD97" s="15" t="e">
        <v>#N/A</v>
      </c>
      <c r="BE97" s="15" t="e">
        <v>#N/A</v>
      </c>
      <c r="BF97" s="15" t="s">
        <v>121</v>
      </c>
      <c r="BG97" s="15" t="e">
        <v>#N/A</v>
      </c>
      <c r="BH97" s="21"/>
      <c r="BI97" s="21"/>
      <c r="BJ97" s="21">
        <v>35205.79</v>
      </c>
      <c r="BK97" s="21">
        <v>45306.8</v>
      </c>
      <c r="BL97" s="21"/>
      <c r="BM97" s="15">
        <v>-35205.79</v>
      </c>
      <c r="BN97" s="21"/>
      <c r="BO97" s="15" t="e">
        <v>#N/A</v>
      </c>
      <c r="BP97" s="21"/>
      <c r="BQ97" s="21"/>
      <c r="BR97" s="21">
        <v>69978.33</v>
      </c>
      <c r="BS97" s="26">
        <v>85166</v>
      </c>
      <c r="BT97" s="15" t="e">
        <v>#N/A</v>
      </c>
      <c r="BU97" s="15" t="e">
        <v>#N/A</v>
      </c>
      <c r="BV97" s="15" t="s">
        <v>121</v>
      </c>
      <c r="BW97" s="15" t="e">
        <v>#N/A</v>
      </c>
      <c r="BX97" s="26"/>
      <c r="BY97" s="26"/>
      <c r="BZ97" s="29">
        <v>202159.94</v>
      </c>
      <c r="CA97" s="29">
        <v>242398.49</v>
      </c>
      <c r="CB97" s="15" t="e">
        <v>#N/A</v>
      </c>
      <c r="CC97" s="15" t="e">
        <v>#N/A</v>
      </c>
      <c r="CD97" s="52" t="s">
        <v>121</v>
      </c>
      <c r="CE97" s="52" t="e">
        <v>#N/A</v>
      </c>
      <c r="CF97" s="60"/>
      <c r="CG97" s="60"/>
    </row>
    <row r="100" ht="18" customHeight="1"/>
    <row r="101" s="30" customFormat="1" ht="18" customHeight="1" spans="1:79">
      <c r="A101" s="54" t="s">
        <v>235</v>
      </c>
      <c r="B101" s="55"/>
      <c r="C101" s="56"/>
      <c r="D101" s="55"/>
      <c r="E101" s="56"/>
      <c r="F101" s="57"/>
      <c r="G101" s="57"/>
      <c r="H101" s="57"/>
      <c r="I101" s="57"/>
      <c r="J101" s="57"/>
      <c r="K101" s="57"/>
      <c r="L101" s="57"/>
      <c r="M101" s="57"/>
      <c r="N101" s="57"/>
      <c r="O101" s="58"/>
      <c r="P101" s="58"/>
      <c r="Q101" s="58"/>
      <c r="R101" s="58"/>
      <c r="S101" s="58"/>
      <c r="T101" s="58"/>
      <c r="U101" s="58"/>
      <c r="V101" s="58"/>
      <c r="W101" s="58"/>
      <c r="X101" s="58"/>
      <c r="Y101" s="58"/>
      <c r="Z101" s="58"/>
      <c r="AA101" s="58"/>
      <c r="AB101" s="58"/>
      <c r="AC101" s="58"/>
      <c r="AD101" s="58"/>
      <c r="AE101" s="58"/>
      <c r="AF101" s="58"/>
      <c r="AG101" s="58"/>
      <c r="AH101" s="58"/>
      <c r="AI101" s="58"/>
      <c r="AJ101" s="58"/>
      <c r="AK101" s="58"/>
      <c r="AL101" s="58"/>
      <c r="AM101" s="58"/>
      <c r="AN101" s="58"/>
      <c r="AO101" s="58"/>
      <c r="AP101" s="58"/>
      <c r="AQ101" s="58"/>
      <c r="AR101" s="58"/>
      <c r="AS101" s="58"/>
      <c r="AT101" s="58"/>
      <c r="AU101" s="58"/>
      <c r="AV101" s="58"/>
      <c r="AW101" s="58"/>
      <c r="AX101" s="58"/>
      <c r="AY101" s="58"/>
      <c r="AZ101" s="58"/>
      <c r="BA101" s="58"/>
      <c r="BB101" s="57"/>
      <c r="BZ101" s="59"/>
      <c r="CA101" s="59"/>
    </row>
  </sheetData>
  <mergeCells count="11">
    <mergeCell ref="A1:C1"/>
    <mergeCell ref="F1:G1"/>
    <mergeCell ref="N1:O1"/>
    <mergeCell ref="V1:W1"/>
    <mergeCell ref="AD1:AE1"/>
    <mergeCell ref="AL1:AM1"/>
    <mergeCell ref="AT1:AU1"/>
    <mergeCell ref="BB1:BC1"/>
    <mergeCell ref="BJ1:BK1"/>
    <mergeCell ref="BR1:BS1"/>
    <mergeCell ref="BZ1:CA1"/>
  </mergeCells>
  <pageMargins left="0.699305555555556" right="0.699305555555556" top="0.75" bottom="0.75" header="0.3" footer="0.3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99"/>
  <sheetViews>
    <sheetView workbookViewId="0">
      <pane xSplit="5" ySplit="2" topLeftCell="Q3" activePane="bottomRight" state="frozen"/>
      <selection/>
      <selection pane="topRight"/>
      <selection pane="bottomLeft"/>
      <selection pane="bottomRight" activeCell="V23" sqref="V23"/>
    </sheetView>
  </sheetViews>
  <sheetFormatPr defaultColWidth="9" defaultRowHeight="13.5"/>
  <cols>
    <col min="1" max="1" width="3.75" style="4" customWidth="1"/>
    <col min="2" max="2" width="6.75" style="4" customWidth="1"/>
    <col min="3" max="3" width="21.25" style="5" customWidth="1"/>
    <col min="4" max="4" width="3.625" style="4" customWidth="1"/>
    <col min="5" max="5" width="11" style="5" customWidth="1"/>
    <col min="6" max="8" width="8.125" style="6" customWidth="1"/>
    <col min="9" max="13" width="8.125" style="7" customWidth="1"/>
    <col min="14" max="17" width="11" style="7" customWidth="1"/>
    <col min="18" max="18" width="11" style="6" customWidth="1"/>
    <col min="19" max="23" width="11" customWidth="1"/>
    <col min="24" max="25" width="11" style="8" customWidth="1"/>
  </cols>
  <sheetData>
    <row r="1" ht="18.75" spans="1:25">
      <c r="A1" s="9" t="s">
        <v>232</v>
      </c>
      <c r="B1" s="9"/>
      <c r="C1" s="9"/>
      <c r="D1" s="9"/>
      <c r="E1" s="10"/>
      <c r="F1" s="11" t="s">
        <v>24</v>
      </c>
      <c r="G1" s="11"/>
      <c r="H1" s="12" t="s">
        <v>41</v>
      </c>
      <c r="I1" s="12"/>
      <c r="J1" s="12" t="s">
        <v>236</v>
      </c>
      <c r="K1" s="12"/>
      <c r="L1" s="12" t="s">
        <v>47</v>
      </c>
      <c r="M1" s="12"/>
      <c r="N1" s="18" t="s">
        <v>96</v>
      </c>
      <c r="O1" s="19"/>
      <c r="P1" s="20" t="s">
        <v>97</v>
      </c>
      <c r="Q1" s="12"/>
      <c r="R1" s="15" t="s">
        <v>69</v>
      </c>
      <c r="S1" s="15"/>
      <c r="T1" s="15" t="s">
        <v>98</v>
      </c>
      <c r="U1" s="15"/>
      <c r="V1" s="15" t="s">
        <v>237</v>
      </c>
      <c r="W1" s="15"/>
      <c r="X1" s="22" t="s">
        <v>238</v>
      </c>
      <c r="Y1" s="22"/>
    </row>
    <row r="2" s="1" customFormat="1" ht="24" spans="1:25">
      <c r="A2" s="13" t="s">
        <v>99</v>
      </c>
      <c r="B2" s="13" t="s">
        <v>100</v>
      </c>
      <c r="C2" s="13" t="s">
        <v>101</v>
      </c>
      <c r="D2" s="13" t="s">
        <v>102</v>
      </c>
      <c r="E2" s="13" t="s">
        <v>103</v>
      </c>
      <c r="F2" s="11" t="s">
        <v>20</v>
      </c>
      <c r="G2" s="11" t="s">
        <v>21</v>
      </c>
      <c r="H2" s="12" t="s">
        <v>20</v>
      </c>
      <c r="I2" s="12" t="s">
        <v>21</v>
      </c>
      <c r="J2" s="12" t="s">
        <v>20</v>
      </c>
      <c r="K2" s="12" t="s">
        <v>21</v>
      </c>
      <c r="L2" s="12" t="s">
        <v>20</v>
      </c>
      <c r="M2" s="12" t="s">
        <v>21</v>
      </c>
      <c r="N2" s="12" t="s">
        <v>20</v>
      </c>
      <c r="O2" s="12" t="s">
        <v>21</v>
      </c>
      <c r="P2" s="12" t="s">
        <v>20</v>
      </c>
      <c r="Q2" s="12" t="s">
        <v>21</v>
      </c>
      <c r="R2" s="12" t="s">
        <v>20</v>
      </c>
      <c r="S2" s="12" t="s">
        <v>21</v>
      </c>
      <c r="T2" s="12" t="s">
        <v>20</v>
      </c>
      <c r="U2" s="12" t="s">
        <v>21</v>
      </c>
      <c r="V2" s="12" t="s">
        <v>20</v>
      </c>
      <c r="W2" s="12" t="s">
        <v>21</v>
      </c>
      <c r="X2" s="23" t="s">
        <v>20</v>
      </c>
      <c r="Y2" s="23" t="s">
        <v>21</v>
      </c>
    </row>
    <row r="3" spans="1:25">
      <c r="A3" s="14">
        <v>1</v>
      </c>
      <c r="B3" s="14">
        <v>307</v>
      </c>
      <c r="C3" s="14" t="s">
        <v>151</v>
      </c>
      <c r="D3" s="14" t="s">
        <v>152</v>
      </c>
      <c r="E3" s="14" t="s">
        <v>153</v>
      </c>
      <c r="F3" s="15">
        <v>151</v>
      </c>
      <c r="G3" s="15">
        <v>166</v>
      </c>
      <c r="H3" s="15">
        <v>210</v>
      </c>
      <c r="I3" s="21">
        <v>216</v>
      </c>
      <c r="J3" s="21">
        <v>227</v>
      </c>
      <c r="K3" s="21">
        <v>241</v>
      </c>
      <c r="L3" s="21">
        <v>7</v>
      </c>
      <c r="M3" s="21">
        <v>9</v>
      </c>
      <c r="N3" s="21">
        <v>1</v>
      </c>
      <c r="O3" s="21">
        <v>2</v>
      </c>
      <c r="P3" s="21">
        <v>105</v>
      </c>
      <c r="Q3" s="21">
        <v>116</v>
      </c>
      <c r="R3" s="15">
        <v>1920.6</v>
      </c>
      <c r="S3" s="15">
        <v>2304.72</v>
      </c>
      <c r="T3" s="15">
        <v>2520.02</v>
      </c>
      <c r="U3" s="15">
        <v>2646</v>
      </c>
      <c r="V3" s="15">
        <v>6175.94</v>
      </c>
      <c r="W3" s="15">
        <v>6794</v>
      </c>
      <c r="X3" s="22">
        <v>31189.01</v>
      </c>
      <c r="Y3" s="22">
        <v>32748.46</v>
      </c>
    </row>
    <row r="4" spans="1:25">
      <c r="A4" s="14">
        <v>2</v>
      </c>
      <c r="B4" s="14">
        <v>343</v>
      </c>
      <c r="C4" s="14" t="s">
        <v>118</v>
      </c>
      <c r="D4" s="14" t="s">
        <v>119</v>
      </c>
      <c r="E4" s="14" t="s">
        <v>120</v>
      </c>
      <c r="F4" s="15">
        <v>27</v>
      </c>
      <c r="G4" s="15">
        <v>35</v>
      </c>
      <c r="H4" s="15">
        <v>45</v>
      </c>
      <c r="I4" s="21">
        <v>52</v>
      </c>
      <c r="J4" s="21">
        <v>178</v>
      </c>
      <c r="K4" s="21">
        <v>195</v>
      </c>
      <c r="L4" s="21">
        <v>7</v>
      </c>
      <c r="M4" s="21">
        <v>9</v>
      </c>
      <c r="N4" s="21">
        <v>1</v>
      </c>
      <c r="O4" s="21">
        <v>2</v>
      </c>
      <c r="P4" s="21">
        <v>11</v>
      </c>
      <c r="Q4" s="21">
        <v>17</v>
      </c>
      <c r="R4" s="15">
        <v>594</v>
      </c>
      <c r="S4" s="15">
        <v>831.6</v>
      </c>
      <c r="T4" s="15">
        <v>2049.54</v>
      </c>
      <c r="U4" s="15">
        <v>2152</v>
      </c>
      <c r="V4" s="15">
        <v>1908.39</v>
      </c>
      <c r="W4" s="15">
        <v>2099</v>
      </c>
      <c r="X4" s="22">
        <v>5775.99</v>
      </c>
      <c r="Y4" s="22">
        <v>6064.79</v>
      </c>
    </row>
    <row r="5" s="2" customFormat="1" spans="1:25">
      <c r="A5" s="16">
        <v>3</v>
      </c>
      <c r="B5" s="16">
        <v>341</v>
      </c>
      <c r="C5" s="16" t="s">
        <v>194</v>
      </c>
      <c r="D5" s="16" t="s">
        <v>119</v>
      </c>
      <c r="E5" s="16" t="s">
        <v>195</v>
      </c>
      <c r="F5" s="17">
        <v>27</v>
      </c>
      <c r="G5" s="17">
        <v>35</v>
      </c>
      <c r="H5" s="15">
        <v>45</v>
      </c>
      <c r="I5" s="21">
        <v>52</v>
      </c>
      <c r="J5" s="21">
        <v>48</v>
      </c>
      <c r="K5" s="21">
        <v>55</v>
      </c>
      <c r="L5" s="21">
        <v>8</v>
      </c>
      <c r="M5" s="21">
        <v>10</v>
      </c>
      <c r="N5" s="21">
        <v>1</v>
      </c>
      <c r="O5" s="21">
        <v>2</v>
      </c>
      <c r="P5" s="21">
        <v>14</v>
      </c>
      <c r="Q5" s="21">
        <v>18</v>
      </c>
      <c r="R5" s="15">
        <v>2406.3</v>
      </c>
      <c r="S5" s="15">
        <v>2887.56</v>
      </c>
      <c r="T5" s="15">
        <v>4542.1</v>
      </c>
      <c r="U5" s="15">
        <v>4769.2</v>
      </c>
      <c r="V5" s="15">
        <v>616.5</v>
      </c>
      <c r="W5" s="17">
        <v>771</v>
      </c>
      <c r="X5" s="22">
        <v>13313</v>
      </c>
      <c r="Y5" s="22">
        <v>14644.3</v>
      </c>
    </row>
    <row r="6" spans="1:25">
      <c r="A6" s="14">
        <v>4</v>
      </c>
      <c r="B6" s="14">
        <v>712</v>
      </c>
      <c r="C6" s="14" t="s">
        <v>154</v>
      </c>
      <c r="D6" s="14" t="s">
        <v>119</v>
      </c>
      <c r="E6" s="14" t="s">
        <v>155</v>
      </c>
      <c r="F6" s="15">
        <v>27</v>
      </c>
      <c r="G6" s="15">
        <v>35</v>
      </c>
      <c r="H6" s="15">
        <v>109</v>
      </c>
      <c r="I6" s="21">
        <v>116</v>
      </c>
      <c r="J6" s="21">
        <v>79</v>
      </c>
      <c r="K6" s="21">
        <v>90</v>
      </c>
      <c r="L6" s="21">
        <v>22</v>
      </c>
      <c r="M6" s="21">
        <v>26</v>
      </c>
      <c r="N6" s="21">
        <v>1</v>
      </c>
      <c r="O6" s="21">
        <v>2</v>
      </c>
      <c r="P6" s="21">
        <v>5</v>
      </c>
      <c r="Q6" s="21">
        <v>8</v>
      </c>
      <c r="R6" s="15">
        <v>1386</v>
      </c>
      <c r="S6" s="15">
        <v>1801.8</v>
      </c>
      <c r="T6" s="15">
        <v>1027.5</v>
      </c>
      <c r="U6" s="15">
        <v>1181.6</v>
      </c>
      <c r="V6" s="15">
        <v>656</v>
      </c>
      <c r="W6" s="17">
        <v>820</v>
      </c>
      <c r="X6" s="22">
        <v>4302</v>
      </c>
      <c r="Y6" s="22">
        <v>5377.5</v>
      </c>
    </row>
    <row r="7" spans="1:25">
      <c r="A7" s="14">
        <v>5</v>
      </c>
      <c r="B7" s="14">
        <v>581</v>
      </c>
      <c r="C7" s="14" t="s">
        <v>122</v>
      </c>
      <c r="D7" s="14" t="s">
        <v>123</v>
      </c>
      <c r="E7" s="14" t="s">
        <v>120</v>
      </c>
      <c r="F7" s="15">
        <v>27</v>
      </c>
      <c r="G7" s="15">
        <v>34</v>
      </c>
      <c r="H7" s="15">
        <v>109</v>
      </c>
      <c r="I7" s="21">
        <v>116</v>
      </c>
      <c r="J7" s="21">
        <v>65</v>
      </c>
      <c r="K7" s="21">
        <v>76</v>
      </c>
      <c r="L7" s="21">
        <v>1</v>
      </c>
      <c r="M7" s="21">
        <v>1</v>
      </c>
      <c r="N7" s="21">
        <v>1</v>
      </c>
      <c r="O7" s="21">
        <v>2</v>
      </c>
      <c r="P7" s="21">
        <v>2</v>
      </c>
      <c r="Q7" s="21">
        <v>4</v>
      </c>
      <c r="R7" s="15">
        <v>1634.1</v>
      </c>
      <c r="S7" s="15">
        <v>1960.92</v>
      </c>
      <c r="T7" s="15">
        <v>148.75</v>
      </c>
      <c r="U7" s="15">
        <v>223.1</v>
      </c>
      <c r="V7" s="15">
        <v>709.49</v>
      </c>
      <c r="W7" s="17">
        <v>887</v>
      </c>
      <c r="X7" s="22">
        <v>3100</v>
      </c>
      <c r="Y7" s="22">
        <v>3875</v>
      </c>
    </row>
    <row r="8" spans="1:25">
      <c r="A8" s="14">
        <v>6</v>
      </c>
      <c r="B8" s="14">
        <v>571</v>
      </c>
      <c r="C8" s="14" t="s">
        <v>156</v>
      </c>
      <c r="D8" s="14" t="s">
        <v>119</v>
      </c>
      <c r="E8" s="14" t="s">
        <v>155</v>
      </c>
      <c r="F8" s="15">
        <v>27</v>
      </c>
      <c r="G8" s="15">
        <v>35</v>
      </c>
      <c r="H8" s="15">
        <v>109</v>
      </c>
      <c r="I8" s="21">
        <v>116</v>
      </c>
      <c r="J8" s="21">
        <v>181</v>
      </c>
      <c r="K8" s="21">
        <v>198</v>
      </c>
      <c r="L8" s="21">
        <v>15</v>
      </c>
      <c r="M8" s="21">
        <v>19</v>
      </c>
      <c r="N8" s="21">
        <v>1</v>
      </c>
      <c r="O8" s="21">
        <v>2</v>
      </c>
      <c r="P8" s="21">
        <v>9</v>
      </c>
      <c r="Q8" s="21">
        <v>14</v>
      </c>
      <c r="R8" s="15">
        <v>982</v>
      </c>
      <c r="S8" s="15">
        <v>1374.8</v>
      </c>
      <c r="T8" s="15">
        <v>258.01</v>
      </c>
      <c r="U8" s="15">
        <v>387</v>
      </c>
      <c r="V8" s="15">
        <v>1630</v>
      </c>
      <c r="W8" s="15">
        <v>1793</v>
      </c>
      <c r="X8" s="22">
        <v>3569</v>
      </c>
      <c r="Y8" s="22">
        <v>4461.25</v>
      </c>
    </row>
    <row r="9" spans="1:25">
      <c r="A9" s="14">
        <v>7</v>
      </c>
      <c r="B9" s="14">
        <v>750</v>
      </c>
      <c r="C9" s="14" t="s">
        <v>157</v>
      </c>
      <c r="D9" s="14" t="s">
        <v>119</v>
      </c>
      <c r="E9" s="14" t="s">
        <v>155</v>
      </c>
      <c r="F9" s="15">
        <v>27</v>
      </c>
      <c r="G9" s="15">
        <v>35</v>
      </c>
      <c r="H9" s="15">
        <v>78</v>
      </c>
      <c r="I9" s="21">
        <v>85</v>
      </c>
      <c r="J9" s="21">
        <v>84</v>
      </c>
      <c r="K9" s="21">
        <v>96</v>
      </c>
      <c r="L9" s="21">
        <v>16</v>
      </c>
      <c r="M9" s="21">
        <v>20</v>
      </c>
      <c r="N9" s="21">
        <v>5</v>
      </c>
      <c r="O9" s="21">
        <v>7</v>
      </c>
      <c r="P9" s="21">
        <v>24</v>
      </c>
      <c r="Q9" s="21">
        <v>31</v>
      </c>
      <c r="R9" s="15">
        <v>630.3</v>
      </c>
      <c r="S9" s="15">
        <v>882.42</v>
      </c>
      <c r="T9" s="15">
        <v>709.01</v>
      </c>
      <c r="U9" s="15">
        <v>850.8</v>
      </c>
      <c r="V9" s="15">
        <v>549.5</v>
      </c>
      <c r="W9" s="17">
        <v>687</v>
      </c>
      <c r="X9" s="22">
        <v>2497</v>
      </c>
      <c r="Y9" s="22">
        <v>3121.25</v>
      </c>
    </row>
    <row r="10" spans="1:25">
      <c r="A10" s="14">
        <v>8</v>
      </c>
      <c r="B10" s="14">
        <v>707</v>
      </c>
      <c r="C10" s="14" t="s">
        <v>158</v>
      </c>
      <c r="D10" s="14" t="s">
        <v>123</v>
      </c>
      <c r="E10" s="14" t="s">
        <v>155</v>
      </c>
      <c r="F10" s="15">
        <v>27</v>
      </c>
      <c r="G10" s="15">
        <v>34</v>
      </c>
      <c r="H10" s="15">
        <v>55</v>
      </c>
      <c r="I10" s="21">
        <v>63</v>
      </c>
      <c r="J10" s="21">
        <v>90</v>
      </c>
      <c r="K10" s="21">
        <v>103</v>
      </c>
      <c r="L10" s="21">
        <v>4</v>
      </c>
      <c r="M10" s="21">
        <v>5</v>
      </c>
      <c r="N10" s="21">
        <v>1</v>
      </c>
      <c r="O10" s="21">
        <v>2</v>
      </c>
      <c r="P10" s="21">
        <v>8</v>
      </c>
      <c r="Q10" s="21">
        <v>12</v>
      </c>
      <c r="R10" s="15">
        <v>168.3</v>
      </c>
      <c r="S10" s="15">
        <v>252.45</v>
      </c>
      <c r="T10" s="15">
        <v>84.5</v>
      </c>
      <c r="U10" s="15">
        <v>169</v>
      </c>
      <c r="V10" s="15">
        <v>791.1</v>
      </c>
      <c r="W10" s="17">
        <v>989</v>
      </c>
      <c r="X10" s="22">
        <v>2096</v>
      </c>
      <c r="Y10" s="22">
        <v>2620</v>
      </c>
    </row>
    <row r="11" spans="1:25">
      <c r="A11" s="14">
        <v>9</v>
      </c>
      <c r="B11" s="14">
        <v>387</v>
      </c>
      <c r="C11" s="14" t="s">
        <v>159</v>
      </c>
      <c r="D11" s="14" t="s">
        <v>119</v>
      </c>
      <c r="E11" s="14" t="s">
        <v>155</v>
      </c>
      <c r="F11" s="15">
        <v>27</v>
      </c>
      <c r="G11" s="15">
        <v>35</v>
      </c>
      <c r="H11" s="15">
        <v>77</v>
      </c>
      <c r="I11" s="21">
        <v>84</v>
      </c>
      <c r="J11" s="21">
        <v>95</v>
      </c>
      <c r="K11" s="21">
        <v>109</v>
      </c>
      <c r="L11" s="21">
        <v>8</v>
      </c>
      <c r="M11" s="21">
        <v>10</v>
      </c>
      <c r="N11" s="21">
        <v>1</v>
      </c>
      <c r="O11" s="21">
        <v>2</v>
      </c>
      <c r="P11" s="21">
        <v>7</v>
      </c>
      <c r="Q11" s="21">
        <v>11</v>
      </c>
      <c r="R11" s="15">
        <v>1299.2</v>
      </c>
      <c r="S11" s="15">
        <v>1688.96</v>
      </c>
      <c r="T11" s="15">
        <v>2500.36</v>
      </c>
      <c r="U11" s="15">
        <v>2625.4</v>
      </c>
      <c r="V11" s="15">
        <v>475.89</v>
      </c>
      <c r="W11" s="15">
        <v>666</v>
      </c>
      <c r="X11" s="22">
        <v>2377.01</v>
      </c>
      <c r="Y11" s="22">
        <v>2971.26</v>
      </c>
    </row>
    <row r="12" spans="1:25">
      <c r="A12" s="14">
        <v>10</v>
      </c>
      <c r="B12" s="14">
        <v>582</v>
      </c>
      <c r="C12" s="14" t="s">
        <v>124</v>
      </c>
      <c r="D12" s="14" t="s">
        <v>119</v>
      </c>
      <c r="E12" s="14" t="s">
        <v>120</v>
      </c>
      <c r="F12" s="15">
        <v>27</v>
      </c>
      <c r="G12" s="15">
        <v>35</v>
      </c>
      <c r="H12" s="15">
        <v>27</v>
      </c>
      <c r="I12" s="21">
        <v>32</v>
      </c>
      <c r="J12" s="21">
        <v>41</v>
      </c>
      <c r="K12" s="21">
        <v>47</v>
      </c>
      <c r="L12" s="21">
        <v>15</v>
      </c>
      <c r="M12" s="21">
        <v>19</v>
      </c>
      <c r="N12" s="21">
        <v>1</v>
      </c>
      <c r="O12" s="21">
        <v>2</v>
      </c>
      <c r="P12" s="21">
        <v>20</v>
      </c>
      <c r="Q12" s="21">
        <v>26</v>
      </c>
      <c r="R12" s="15">
        <v>532</v>
      </c>
      <c r="S12" s="15">
        <v>744.8</v>
      </c>
      <c r="T12" s="15">
        <v>892.02</v>
      </c>
      <c r="U12" s="15">
        <v>1070.4</v>
      </c>
      <c r="V12" s="15">
        <v>1110.45</v>
      </c>
      <c r="W12" s="15">
        <v>1221</v>
      </c>
      <c r="X12" s="22">
        <v>1850</v>
      </c>
      <c r="Y12" s="22">
        <v>2312.5</v>
      </c>
    </row>
    <row r="13" spans="1:25">
      <c r="A13" s="14">
        <v>11</v>
      </c>
      <c r="B13" s="14">
        <v>514</v>
      </c>
      <c r="C13" s="14" t="s">
        <v>196</v>
      </c>
      <c r="D13" s="14" t="s">
        <v>123</v>
      </c>
      <c r="E13" s="14" t="s">
        <v>195</v>
      </c>
      <c r="F13" s="15">
        <v>27</v>
      </c>
      <c r="G13" s="15">
        <v>34</v>
      </c>
      <c r="H13" s="15">
        <v>59</v>
      </c>
      <c r="I13" s="21">
        <v>67</v>
      </c>
      <c r="J13" s="21">
        <v>132</v>
      </c>
      <c r="K13" s="21">
        <v>136</v>
      </c>
      <c r="L13" s="21">
        <v>1</v>
      </c>
      <c r="M13" s="21">
        <v>1</v>
      </c>
      <c r="N13" s="21">
        <v>1</v>
      </c>
      <c r="O13" s="21">
        <v>2</v>
      </c>
      <c r="P13" s="21">
        <v>7</v>
      </c>
      <c r="Q13" s="21">
        <v>11</v>
      </c>
      <c r="R13" s="17">
        <v>300</v>
      </c>
      <c r="S13" s="15">
        <v>450</v>
      </c>
      <c r="T13" s="15">
        <v>259.5</v>
      </c>
      <c r="U13" s="15">
        <v>389.3</v>
      </c>
      <c r="V13" s="15">
        <v>804.84</v>
      </c>
      <c r="W13" s="17">
        <v>1006</v>
      </c>
      <c r="X13" s="22">
        <v>5959</v>
      </c>
      <c r="Y13" s="22">
        <v>6256.95</v>
      </c>
    </row>
    <row r="14" spans="1:25">
      <c r="A14" s="14">
        <v>12</v>
      </c>
      <c r="B14" s="14">
        <v>359</v>
      </c>
      <c r="C14" s="14" t="s">
        <v>125</v>
      </c>
      <c r="D14" s="14" t="s">
        <v>123</v>
      </c>
      <c r="E14" s="14" t="s">
        <v>120</v>
      </c>
      <c r="F14" s="15">
        <v>20</v>
      </c>
      <c r="G14" s="15">
        <v>27</v>
      </c>
      <c r="H14" s="15">
        <v>40</v>
      </c>
      <c r="I14" s="21">
        <v>46</v>
      </c>
      <c r="J14" s="21">
        <v>44</v>
      </c>
      <c r="K14" s="21">
        <v>50</v>
      </c>
      <c r="L14" s="21">
        <v>2</v>
      </c>
      <c r="M14" s="21">
        <v>3</v>
      </c>
      <c r="N14" s="21">
        <v>5</v>
      </c>
      <c r="O14" s="21">
        <v>7</v>
      </c>
      <c r="P14" s="21">
        <v>7</v>
      </c>
      <c r="Q14" s="21">
        <v>11</v>
      </c>
      <c r="R14" s="17">
        <v>300</v>
      </c>
      <c r="S14" s="15">
        <v>450</v>
      </c>
      <c r="T14" s="15">
        <v>315.04</v>
      </c>
      <c r="U14" s="15">
        <v>472.6</v>
      </c>
      <c r="V14" s="15">
        <v>1287.5</v>
      </c>
      <c r="W14" s="15">
        <v>1416</v>
      </c>
      <c r="X14" s="22">
        <v>683</v>
      </c>
      <c r="Y14" s="22">
        <v>956.2</v>
      </c>
    </row>
    <row r="15" spans="1:25">
      <c r="A15" s="14">
        <v>13</v>
      </c>
      <c r="B15" s="14">
        <v>726</v>
      </c>
      <c r="C15" s="14" t="s">
        <v>126</v>
      </c>
      <c r="D15" s="14" t="s">
        <v>123</v>
      </c>
      <c r="E15" s="14" t="s">
        <v>120</v>
      </c>
      <c r="F15" s="15">
        <v>27</v>
      </c>
      <c r="G15" s="15">
        <v>34</v>
      </c>
      <c r="H15" s="15">
        <v>42</v>
      </c>
      <c r="I15" s="21">
        <v>49</v>
      </c>
      <c r="J15" s="21">
        <v>95</v>
      </c>
      <c r="K15" s="21">
        <v>109</v>
      </c>
      <c r="L15" s="21">
        <v>1</v>
      </c>
      <c r="M15" s="21">
        <v>1</v>
      </c>
      <c r="N15" s="21">
        <v>1</v>
      </c>
      <c r="O15" s="21">
        <v>2</v>
      </c>
      <c r="P15" s="21">
        <v>7</v>
      </c>
      <c r="Q15" s="21">
        <v>11</v>
      </c>
      <c r="R15" s="15">
        <v>588</v>
      </c>
      <c r="S15" s="15">
        <v>823.2</v>
      </c>
      <c r="T15" s="15">
        <v>597.6</v>
      </c>
      <c r="U15" s="15">
        <v>717.1</v>
      </c>
      <c r="V15" s="15">
        <v>1737.5</v>
      </c>
      <c r="W15" s="15">
        <v>1911</v>
      </c>
      <c r="X15" s="22">
        <v>3105.71</v>
      </c>
      <c r="Y15" s="22">
        <v>3882.14</v>
      </c>
    </row>
    <row r="16" spans="1:25">
      <c r="A16" s="14">
        <v>14</v>
      </c>
      <c r="B16" s="14">
        <v>578</v>
      </c>
      <c r="C16" s="14" t="s">
        <v>175</v>
      </c>
      <c r="D16" s="14" t="s">
        <v>123</v>
      </c>
      <c r="E16" s="14" t="s">
        <v>176</v>
      </c>
      <c r="F16" s="15">
        <v>17</v>
      </c>
      <c r="G16" s="15">
        <v>24</v>
      </c>
      <c r="H16" s="15">
        <v>48</v>
      </c>
      <c r="I16" s="21">
        <v>56</v>
      </c>
      <c r="J16" s="21">
        <v>69</v>
      </c>
      <c r="K16" s="21">
        <v>81</v>
      </c>
      <c r="L16" s="21">
        <v>8</v>
      </c>
      <c r="M16" s="21">
        <v>10</v>
      </c>
      <c r="N16" s="21">
        <v>1</v>
      </c>
      <c r="O16" s="21">
        <v>2</v>
      </c>
      <c r="P16" s="21">
        <v>5</v>
      </c>
      <c r="Q16" s="21">
        <v>8</v>
      </c>
      <c r="R16" s="15">
        <v>462</v>
      </c>
      <c r="S16" s="15">
        <v>693</v>
      </c>
      <c r="T16" s="15">
        <v>168</v>
      </c>
      <c r="U16" s="15">
        <v>252</v>
      </c>
      <c r="V16" s="15">
        <v>380.5</v>
      </c>
      <c r="W16" s="15">
        <v>533</v>
      </c>
      <c r="X16" s="22">
        <v>1431</v>
      </c>
      <c r="Y16" s="22">
        <v>1788.75</v>
      </c>
    </row>
    <row r="17" spans="1:25">
      <c r="A17" s="14">
        <v>15</v>
      </c>
      <c r="B17" s="14">
        <v>365</v>
      </c>
      <c r="C17" s="14" t="s">
        <v>127</v>
      </c>
      <c r="D17" s="14" t="s">
        <v>123</v>
      </c>
      <c r="E17" s="14" t="s">
        <v>120</v>
      </c>
      <c r="F17" s="15">
        <v>27</v>
      </c>
      <c r="G17" s="15">
        <v>34</v>
      </c>
      <c r="H17" s="15">
        <v>48</v>
      </c>
      <c r="I17" s="21">
        <v>56</v>
      </c>
      <c r="J17" s="21">
        <v>65</v>
      </c>
      <c r="K17" s="21">
        <v>76</v>
      </c>
      <c r="L17" s="21">
        <v>36</v>
      </c>
      <c r="M17" s="21">
        <v>45</v>
      </c>
      <c r="N17" s="21">
        <v>1</v>
      </c>
      <c r="O17" s="21">
        <v>2</v>
      </c>
      <c r="P17" s="21">
        <v>21</v>
      </c>
      <c r="Q17" s="21">
        <v>27</v>
      </c>
      <c r="R17" s="15">
        <v>662</v>
      </c>
      <c r="S17" s="15">
        <v>926.8</v>
      </c>
      <c r="T17" s="15">
        <v>890.52</v>
      </c>
      <c r="U17" s="15">
        <v>1068.6</v>
      </c>
      <c r="V17" s="15">
        <v>922.02</v>
      </c>
      <c r="W17" s="17">
        <v>1153</v>
      </c>
      <c r="X17" s="22">
        <v>1787.3</v>
      </c>
      <c r="Y17" s="22">
        <v>2234.13</v>
      </c>
    </row>
    <row r="18" spans="1:25">
      <c r="A18" s="14">
        <v>16</v>
      </c>
      <c r="B18" s="14">
        <v>373</v>
      </c>
      <c r="C18" s="14" t="s">
        <v>177</v>
      </c>
      <c r="D18" s="14" t="s">
        <v>132</v>
      </c>
      <c r="E18" s="14" t="s">
        <v>176</v>
      </c>
      <c r="F18" s="15">
        <v>17</v>
      </c>
      <c r="G18" s="15">
        <v>23</v>
      </c>
      <c r="H18" s="15">
        <v>42</v>
      </c>
      <c r="I18" s="21">
        <v>49</v>
      </c>
      <c r="J18" s="21">
        <v>40</v>
      </c>
      <c r="K18" s="21">
        <v>46</v>
      </c>
      <c r="L18" s="21">
        <v>8</v>
      </c>
      <c r="M18" s="21">
        <v>10</v>
      </c>
      <c r="N18" s="21">
        <v>1</v>
      </c>
      <c r="O18" s="21">
        <v>2</v>
      </c>
      <c r="P18" s="21">
        <v>13</v>
      </c>
      <c r="Q18" s="21">
        <v>20</v>
      </c>
      <c r="R18" s="15">
        <v>178.2</v>
      </c>
      <c r="S18" s="15">
        <v>267.3</v>
      </c>
      <c r="T18" s="15">
        <v>702.5</v>
      </c>
      <c r="U18" s="15">
        <v>843</v>
      </c>
      <c r="V18" s="15">
        <v>794.5</v>
      </c>
      <c r="W18" s="17">
        <v>993</v>
      </c>
      <c r="X18" s="22">
        <v>1737</v>
      </c>
      <c r="Y18" s="22">
        <v>2171.25</v>
      </c>
    </row>
    <row r="19" spans="1:25">
      <c r="A19" s="14">
        <v>17</v>
      </c>
      <c r="B19" s="14">
        <v>513</v>
      </c>
      <c r="C19" s="14" t="s">
        <v>128</v>
      </c>
      <c r="D19" s="14" t="s">
        <v>123</v>
      </c>
      <c r="E19" s="14" t="s">
        <v>120</v>
      </c>
      <c r="F19" s="15">
        <v>20</v>
      </c>
      <c r="G19" s="15">
        <v>27</v>
      </c>
      <c r="H19" s="15">
        <v>13</v>
      </c>
      <c r="I19" s="21">
        <v>14</v>
      </c>
      <c r="J19" s="21">
        <v>78</v>
      </c>
      <c r="K19" s="21">
        <v>89</v>
      </c>
      <c r="L19" s="21">
        <v>3</v>
      </c>
      <c r="M19" s="21">
        <v>4</v>
      </c>
      <c r="N19" s="21">
        <v>1</v>
      </c>
      <c r="O19" s="21">
        <v>2</v>
      </c>
      <c r="P19" s="21">
        <v>1</v>
      </c>
      <c r="Q19" s="21">
        <v>3</v>
      </c>
      <c r="R19" s="15">
        <v>198</v>
      </c>
      <c r="S19" s="15">
        <v>297</v>
      </c>
      <c r="T19" s="15">
        <v>168</v>
      </c>
      <c r="U19" s="15">
        <v>252</v>
      </c>
      <c r="V19" s="15">
        <v>762.5</v>
      </c>
      <c r="W19" s="17">
        <v>953</v>
      </c>
      <c r="X19" s="22">
        <v>792</v>
      </c>
      <c r="Y19" s="22">
        <v>1108.8</v>
      </c>
    </row>
    <row r="20" spans="1:25">
      <c r="A20" s="14">
        <v>18</v>
      </c>
      <c r="B20" s="14">
        <v>546</v>
      </c>
      <c r="C20" s="14" t="s">
        <v>160</v>
      </c>
      <c r="D20" s="14" t="s">
        <v>123</v>
      </c>
      <c r="E20" s="14" t="s">
        <v>155</v>
      </c>
      <c r="F20" s="15">
        <v>27</v>
      </c>
      <c r="G20" s="15">
        <v>34</v>
      </c>
      <c r="H20" s="15">
        <v>80</v>
      </c>
      <c r="I20" s="21">
        <v>87</v>
      </c>
      <c r="J20" s="21">
        <v>144</v>
      </c>
      <c r="K20" s="21">
        <v>148</v>
      </c>
      <c r="L20" s="21">
        <v>2</v>
      </c>
      <c r="M20" s="21">
        <v>3</v>
      </c>
      <c r="N20" s="21">
        <v>3</v>
      </c>
      <c r="O20" s="21">
        <v>4</v>
      </c>
      <c r="P20" s="21">
        <v>8</v>
      </c>
      <c r="Q20" s="21">
        <v>12</v>
      </c>
      <c r="R20" s="15">
        <v>1188</v>
      </c>
      <c r="S20" s="15">
        <v>1544.4</v>
      </c>
      <c r="T20" s="15">
        <v>168</v>
      </c>
      <c r="U20" s="15">
        <v>252</v>
      </c>
      <c r="V20" s="15">
        <v>1760.04</v>
      </c>
      <c r="W20" s="15">
        <v>1936</v>
      </c>
      <c r="X20" s="22">
        <v>2108</v>
      </c>
      <c r="Y20" s="22">
        <v>2635</v>
      </c>
    </row>
    <row r="21" spans="1:25">
      <c r="A21" s="14">
        <v>19</v>
      </c>
      <c r="B21" s="14">
        <v>746</v>
      </c>
      <c r="C21" s="14" t="s">
        <v>197</v>
      </c>
      <c r="D21" s="14" t="s">
        <v>137</v>
      </c>
      <c r="E21" s="14" t="s">
        <v>195</v>
      </c>
      <c r="F21" s="15">
        <v>17</v>
      </c>
      <c r="G21" s="15">
        <v>22</v>
      </c>
      <c r="H21" s="15">
        <v>15</v>
      </c>
      <c r="I21" s="21">
        <v>17</v>
      </c>
      <c r="J21" s="21">
        <v>47</v>
      </c>
      <c r="K21" s="21">
        <v>53</v>
      </c>
      <c r="L21" s="21">
        <v>2</v>
      </c>
      <c r="M21" s="21">
        <v>3</v>
      </c>
      <c r="N21" s="21">
        <v>1</v>
      </c>
      <c r="O21" s="21">
        <v>2</v>
      </c>
      <c r="P21" s="21">
        <v>1</v>
      </c>
      <c r="Q21" s="21">
        <v>3</v>
      </c>
      <c r="R21" s="17">
        <v>150</v>
      </c>
      <c r="S21" s="15">
        <v>225</v>
      </c>
      <c r="T21" s="15">
        <v>84.5</v>
      </c>
      <c r="U21" s="15">
        <v>169</v>
      </c>
      <c r="V21" s="15">
        <v>922.12</v>
      </c>
      <c r="W21" s="17">
        <v>1153</v>
      </c>
      <c r="X21" s="22">
        <v>1235</v>
      </c>
      <c r="Y21" s="22">
        <v>1543.75</v>
      </c>
    </row>
    <row r="22" spans="1:25">
      <c r="A22" s="14">
        <v>20</v>
      </c>
      <c r="B22" s="14">
        <v>515</v>
      </c>
      <c r="C22" s="14" t="s">
        <v>178</v>
      </c>
      <c r="D22" s="14" t="s">
        <v>132</v>
      </c>
      <c r="E22" s="14" t="s">
        <v>176</v>
      </c>
      <c r="F22" s="15">
        <v>17</v>
      </c>
      <c r="G22" s="15">
        <v>23</v>
      </c>
      <c r="H22" s="15">
        <v>75</v>
      </c>
      <c r="I22" s="21">
        <v>82</v>
      </c>
      <c r="J22" s="21">
        <v>63</v>
      </c>
      <c r="K22" s="21">
        <v>73</v>
      </c>
      <c r="L22" s="21">
        <v>2</v>
      </c>
      <c r="M22" s="21">
        <v>3</v>
      </c>
      <c r="N22" s="21">
        <v>1</v>
      </c>
      <c r="O22" s="21">
        <v>2</v>
      </c>
      <c r="P22" s="21">
        <v>5</v>
      </c>
      <c r="Q22" s="21">
        <v>8</v>
      </c>
      <c r="R22" s="15">
        <v>734</v>
      </c>
      <c r="S22" s="15">
        <v>1027.6</v>
      </c>
      <c r="T22" s="15">
        <v>84.5</v>
      </c>
      <c r="U22" s="15">
        <v>169</v>
      </c>
      <c r="V22" s="15">
        <v>411</v>
      </c>
      <c r="W22" s="15">
        <v>575</v>
      </c>
      <c r="X22" s="22">
        <v>2730</v>
      </c>
      <c r="Y22" s="22">
        <v>3412.5</v>
      </c>
    </row>
    <row r="23" spans="1:25">
      <c r="A23" s="14">
        <v>21</v>
      </c>
      <c r="B23" s="14">
        <v>730</v>
      </c>
      <c r="C23" s="14" t="s">
        <v>129</v>
      </c>
      <c r="D23" s="14" t="s">
        <v>123</v>
      </c>
      <c r="E23" s="14" t="s">
        <v>120</v>
      </c>
      <c r="F23" s="15">
        <v>27</v>
      </c>
      <c r="G23" s="15">
        <v>34</v>
      </c>
      <c r="H23" s="15">
        <v>28</v>
      </c>
      <c r="I23" s="21">
        <v>33</v>
      </c>
      <c r="J23" s="21">
        <v>43</v>
      </c>
      <c r="K23" s="21">
        <v>50</v>
      </c>
      <c r="L23" s="21">
        <v>1</v>
      </c>
      <c r="M23" s="21">
        <v>1</v>
      </c>
      <c r="N23" s="21">
        <v>2</v>
      </c>
      <c r="O23" s="21">
        <v>3</v>
      </c>
      <c r="P23" s="21">
        <v>3</v>
      </c>
      <c r="Q23" s="21">
        <v>5</v>
      </c>
      <c r="R23" s="17">
        <v>300</v>
      </c>
      <c r="S23" s="15">
        <v>450</v>
      </c>
      <c r="T23" s="15">
        <v>444.51</v>
      </c>
      <c r="U23" s="15">
        <v>666.8</v>
      </c>
      <c r="V23" s="15">
        <v>657.5</v>
      </c>
      <c r="W23" s="17">
        <v>822</v>
      </c>
      <c r="X23" s="22">
        <v>3800</v>
      </c>
      <c r="Y23" s="22">
        <v>4750</v>
      </c>
    </row>
    <row r="24" spans="1:25">
      <c r="A24" s="14">
        <v>22</v>
      </c>
      <c r="B24" s="14">
        <v>308</v>
      </c>
      <c r="C24" s="14" t="s">
        <v>179</v>
      </c>
      <c r="D24" s="14" t="s">
        <v>123</v>
      </c>
      <c r="E24" s="14" t="s">
        <v>176</v>
      </c>
      <c r="F24" s="15">
        <v>27</v>
      </c>
      <c r="G24" s="15">
        <v>34</v>
      </c>
      <c r="H24" s="15">
        <v>28</v>
      </c>
      <c r="I24" s="21">
        <v>33</v>
      </c>
      <c r="J24" s="21">
        <v>31</v>
      </c>
      <c r="K24" s="21">
        <v>35</v>
      </c>
      <c r="L24" s="21">
        <v>1</v>
      </c>
      <c r="M24" s="21">
        <v>1</v>
      </c>
      <c r="N24" s="21">
        <v>1</v>
      </c>
      <c r="O24" s="21">
        <v>2</v>
      </c>
      <c r="P24" s="21">
        <v>6</v>
      </c>
      <c r="Q24" s="21">
        <v>9</v>
      </c>
      <c r="R24" s="15">
        <v>408</v>
      </c>
      <c r="S24" s="15">
        <v>612</v>
      </c>
      <c r="T24" s="15">
        <v>168</v>
      </c>
      <c r="U24" s="15">
        <v>252</v>
      </c>
      <c r="V24" s="15">
        <v>624</v>
      </c>
      <c r="W24" s="17">
        <v>780</v>
      </c>
      <c r="X24" s="22">
        <v>4408</v>
      </c>
      <c r="Y24" s="22">
        <v>5510</v>
      </c>
    </row>
    <row r="25" spans="1:25">
      <c r="A25" s="14">
        <v>23</v>
      </c>
      <c r="B25" s="14">
        <v>517</v>
      </c>
      <c r="C25" s="14" t="s">
        <v>180</v>
      </c>
      <c r="D25" s="14" t="s">
        <v>119</v>
      </c>
      <c r="E25" s="14" t="s">
        <v>176</v>
      </c>
      <c r="F25" s="15">
        <v>27</v>
      </c>
      <c r="G25" s="15">
        <v>35</v>
      </c>
      <c r="H25" s="15">
        <v>53</v>
      </c>
      <c r="I25" s="21">
        <v>60</v>
      </c>
      <c r="J25" s="21">
        <v>41</v>
      </c>
      <c r="K25" s="21">
        <v>47</v>
      </c>
      <c r="L25" s="21">
        <v>1</v>
      </c>
      <c r="M25" s="21">
        <v>1</v>
      </c>
      <c r="N25" s="21">
        <v>1</v>
      </c>
      <c r="O25" s="21">
        <v>2</v>
      </c>
      <c r="P25" s="21">
        <v>1</v>
      </c>
      <c r="Q25" s="21">
        <v>3</v>
      </c>
      <c r="R25" s="15">
        <v>380.1</v>
      </c>
      <c r="S25" s="15">
        <v>570.15</v>
      </c>
      <c r="T25" s="15">
        <v>86</v>
      </c>
      <c r="U25" s="15">
        <v>172</v>
      </c>
      <c r="V25" s="15">
        <v>848.65</v>
      </c>
      <c r="W25" s="17">
        <v>1061</v>
      </c>
      <c r="X25" s="22">
        <v>2230</v>
      </c>
      <c r="Y25" s="22">
        <v>2787.5</v>
      </c>
    </row>
    <row r="26" spans="1:25">
      <c r="A26" s="14">
        <v>24</v>
      </c>
      <c r="B26" s="14">
        <v>585</v>
      </c>
      <c r="C26" s="14" t="s">
        <v>130</v>
      </c>
      <c r="D26" s="14" t="s">
        <v>123</v>
      </c>
      <c r="E26" s="14" t="s">
        <v>120</v>
      </c>
      <c r="F26" s="15">
        <v>27</v>
      </c>
      <c r="G26" s="15">
        <v>34</v>
      </c>
      <c r="H26" s="15">
        <v>55</v>
      </c>
      <c r="I26" s="21">
        <v>63</v>
      </c>
      <c r="J26" s="21">
        <v>55</v>
      </c>
      <c r="K26" s="21">
        <v>63</v>
      </c>
      <c r="L26" s="21">
        <v>2</v>
      </c>
      <c r="M26" s="21">
        <v>3</v>
      </c>
      <c r="N26" s="21">
        <v>1</v>
      </c>
      <c r="O26" s="21">
        <v>2</v>
      </c>
      <c r="P26" s="21">
        <v>11</v>
      </c>
      <c r="Q26" s="21">
        <v>17</v>
      </c>
      <c r="R26" s="15">
        <v>1222.9</v>
      </c>
      <c r="S26" s="15">
        <v>1589.77</v>
      </c>
      <c r="T26" s="15">
        <v>168</v>
      </c>
      <c r="U26" s="15">
        <v>252</v>
      </c>
      <c r="V26" s="15">
        <v>682</v>
      </c>
      <c r="W26" s="17">
        <v>853</v>
      </c>
      <c r="X26" s="22">
        <v>1823.01</v>
      </c>
      <c r="Y26" s="22">
        <v>2278.76</v>
      </c>
    </row>
    <row r="27" spans="1:25">
      <c r="A27" s="14">
        <v>25</v>
      </c>
      <c r="B27" s="14">
        <v>385</v>
      </c>
      <c r="C27" s="14" t="s">
        <v>198</v>
      </c>
      <c r="D27" s="14" t="s">
        <v>119</v>
      </c>
      <c r="E27" s="14" t="s">
        <v>195</v>
      </c>
      <c r="F27" s="15">
        <v>27</v>
      </c>
      <c r="G27" s="15">
        <v>35</v>
      </c>
      <c r="H27" s="15">
        <v>14</v>
      </c>
      <c r="I27" s="21">
        <v>15</v>
      </c>
      <c r="J27" s="21">
        <v>36</v>
      </c>
      <c r="K27" s="21">
        <v>41</v>
      </c>
      <c r="L27" s="21">
        <v>1</v>
      </c>
      <c r="M27" s="21">
        <v>1</v>
      </c>
      <c r="N27" s="21">
        <v>1</v>
      </c>
      <c r="O27" s="21">
        <v>2</v>
      </c>
      <c r="P27" s="21">
        <v>11</v>
      </c>
      <c r="Q27" s="21">
        <v>17</v>
      </c>
      <c r="R27" s="15">
        <v>168.3</v>
      </c>
      <c r="S27" s="15">
        <v>252.45</v>
      </c>
      <c r="T27" s="15">
        <v>84.5</v>
      </c>
      <c r="U27" s="15">
        <v>169</v>
      </c>
      <c r="V27" s="15">
        <v>446</v>
      </c>
      <c r="W27" s="15">
        <v>624</v>
      </c>
      <c r="X27" s="22">
        <v>665</v>
      </c>
      <c r="Y27" s="22">
        <v>931</v>
      </c>
    </row>
    <row r="28" spans="1:25">
      <c r="A28" s="14">
        <v>26</v>
      </c>
      <c r="B28" s="14">
        <v>744</v>
      </c>
      <c r="C28" s="14" t="s">
        <v>181</v>
      </c>
      <c r="D28" s="14" t="s">
        <v>123</v>
      </c>
      <c r="E28" s="14" t="s">
        <v>176</v>
      </c>
      <c r="F28" s="15">
        <v>20</v>
      </c>
      <c r="G28" s="15">
        <v>27</v>
      </c>
      <c r="H28" s="15">
        <v>31</v>
      </c>
      <c r="I28" s="21">
        <v>35</v>
      </c>
      <c r="J28" s="21">
        <v>50</v>
      </c>
      <c r="K28" s="21">
        <v>57</v>
      </c>
      <c r="L28" s="21">
        <v>4</v>
      </c>
      <c r="M28" s="21">
        <v>5</v>
      </c>
      <c r="N28" s="21">
        <v>1</v>
      </c>
      <c r="O28" s="21">
        <v>2</v>
      </c>
      <c r="P28" s="21">
        <v>6</v>
      </c>
      <c r="Q28" s="21">
        <v>9</v>
      </c>
      <c r="R28" s="17">
        <v>300</v>
      </c>
      <c r="S28" s="15">
        <v>450</v>
      </c>
      <c r="T28" s="15">
        <v>168</v>
      </c>
      <c r="U28" s="15">
        <v>252</v>
      </c>
      <c r="V28" s="15">
        <v>240.5</v>
      </c>
      <c r="W28" s="15">
        <v>337</v>
      </c>
      <c r="X28" s="22">
        <v>2336.8</v>
      </c>
      <c r="Y28" s="22">
        <v>2921</v>
      </c>
    </row>
    <row r="29" spans="1:25">
      <c r="A29" s="14">
        <v>27</v>
      </c>
      <c r="B29" s="14">
        <v>724</v>
      </c>
      <c r="C29" s="14" t="s">
        <v>161</v>
      </c>
      <c r="D29" s="14" t="s">
        <v>123</v>
      </c>
      <c r="E29" s="14" t="s">
        <v>155</v>
      </c>
      <c r="F29" s="15">
        <v>20</v>
      </c>
      <c r="G29" s="15">
        <v>27</v>
      </c>
      <c r="H29" s="15">
        <v>78</v>
      </c>
      <c r="I29" s="21">
        <v>85</v>
      </c>
      <c r="J29" s="21">
        <v>50</v>
      </c>
      <c r="K29" s="21">
        <v>57</v>
      </c>
      <c r="L29" s="21">
        <v>2</v>
      </c>
      <c r="M29" s="21">
        <v>3</v>
      </c>
      <c r="N29" s="21">
        <v>1</v>
      </c>
      <c r="O29" s="21">
        <v>2</v>
      </c>
      <c r="P29" s="21">
        <v>8</v>
      </c>
      <c r="Q29" s="21">
        <v>12</v>
      </c>
      <c r="R29" s="15">
        <v>366.3</v>
      </c>
      <c r="S29" s="15">
        <v>549.45</v>
      </c>
      <c r="T29" s="15">
        <v>84.5</v>
      </c>
      <c r="U29" s="15">
        <v>169</v>
      </c>
      <c r="V29" s="15">
        <v>910.58</v>
      </c>
      <c r="W29" s="17">
        <v>1138</v>
      </c>
      <c r="X29" s="22">
        <v>1565</v>
      </c>
      <c r="Y29" s="22">
        <v>1956.25</v>
      </c>
    </row>
    <row r="30" spans="1:25">
      <c r="A30" s="14">
        <v>28</v>
      </c>
      <c r="B30" s="14">
        <v>391</v>
      </c>
      <c r="C30" s="14" t="s">
        <v>182</v>
      </c>
      <c r="D30" s="14" t="s">
        <v>132</v>
      </c>
      <c r="E30" s="14" t="s">
        <v>176</v>
      </c>
      <c r="F30" s="15">
        <v>17</v>
      </c>
      <c r="G30" s="15">
        <v>23</v>
      </c>
      <c r="H30" s="15">
        <v>65</v>
      </c>
      <c r="I30" s="21">
        <v>75</v>
      </c>
      <c r="J30" s="21">
        <v>74</v>
      </c>
      <c r="K30" s="21">
        <v>84</v>
      </c>
      <c r="L30" s="21">
        <v>1</v>
      </c>
      <c r="M30" s="21">
        <v>1</v>
      </c>
      <c r="N30" s="21">
        <v>1</v>
      </c>
      <c r="O30" s="21">
        <v>2</v>
      </c>
      <c r="P30" s="21">
        <v>1</v>
      </c>
      <c r="Q30" s="21">
        <v>3</v>
      </c>
      <c r="R30" s="17">
        <v>150</v>
      </c>
      <c r="S30" s="15">
        <v>225</v>
      </c>
      <c r="T30" s="15">
        <v>84.5</v>
      </c>
      <c r="U30" s="15">
        <v>169</v>
      </c>
      <c r="V30" s="15">
        <v>1706.58</v>
      </c>
      <c r="W30" s="15">
        <v>1877</v>
      </c>
      <c r="X30" s="22">
        <v>285</v>
      </c>
      <c r="Y30" s="22">
        <v>399</v>
      </c>
    </row>
    <row r="31" spans="1:25">
      <c r="A31" s="14">
        <v>29</v>
      </c>
      <c r="B31" s="14">
        <v>709</v>
      </c>
      <c r="C31" s="14" t="s">
        <v>131</v>
      </c>
      <c r="D31" s="14" t="s">
        <v>132</v>
      </c>
      <c r="E31" s="14" t="s">
        <v>120</v>
      </c>
      <c r="F31" s="15">
        <v>17</v>
      </c>
      <c r="G31" s="15">
        <v>23</v>
      </c>
      <c r="H31" s="15">
        <v>19</v>
      </c>
      <c r="I31" s="21">
        <v>22</v>
      </c>
      <c r="J31" s="21">
        <v>53</v>
      </c>
      <c r="K31" s="21">
        <v>61</v>
      </c>
      <c r="L31" s="21">
        <v>2</v>
      </c>
      <c r="M31" s="21">
        <v>3</v>
      </c>
      <c r="N31" s="21">
        <v>1</v>
      </c>
      <c r="O31" s="21">
        <v>2</v>
      </c>
      <c r="P31" s="21">
        <v>17</v>
      </c>
      <c r="Q31" s="21">
        <v>22</v>
      </c>
      <c r="R31" s="15">
        <v>168.3</v>
      </c>
      <c r="S31" s="15">
        <v>252.45</v>
      </c>
      <c r="T31" s="15">
        <v>84.5</v>
      </c>
      <c r="U31" s="15">
        <v>169</v>
      </c>
      <c r="V31" s="15">
        <v>1164</v>
      </c>
      <c r="W31" s="15">
        <v>1280</v>
      </c>
      <c r="X31" s="22">
        <v>1455</v>
      </c>
      <c r="Y31" s="22">
        <v>1818.75</v>
      </c>
    </row>
    <row r="32" spans="1:25">
      <c r="A32" s="14">
        <v>30</v>
      </c>
      <c r="B32" s="14">
        <v>355</v>
      </c>
      <c r="C32" s="14" t="s">
        <v>183</v>
      </c>
      <c r="D32" s="14" t="s">
        <v>123</v>
      </c>
      <c r="E32" s="14" t="s">
        <v>176</v>
      </c>
      <c r="F32" s="15">
        <v>20</v>
      </c>
      <c r="G32" s="15">
        <v>27</v>
      </c>
      <c r="H32" s="15">
        <v>42</v>
      </c>
      <c r="I32" s="21">
        <v>49</v>
      </c>
      <c r="J32" s="21">
        <v>61</v>
      </c>
      <c r="K32" s="21">
        <v>71</v>
      </c>
      <c r="L32" s="21">
        <v>1</v>
      </c>
      <c r="M32" s="21">
        <v>1</v>
      </c>
      <c r="N32" s="21">
        <v>5</v>
      </c>
      <c r="O32" s="21">
        <v>7</v>
      </c>
      <c r="P32" s="21">
        <v>4</v>
      </c>
      <c r="Q32" s="21">
        <v>6</v>
      </c>
      <c r="R32" s="17">
        <v>300</v>
      </c>
      <c r="S32" s="15">
        <v>450</v>
      </c>
      <c r="T32" s="15">
        <v>535.01</v>
      </c>
      <c r="U32" s="15">
        <v>642</v>
      </c>
      <c r="V32" s="15">
        <v>408</v>
      </c>
      <c r="W32" s="15">
        <v>571</v>
      </c>
      <c r="X32" s="22">
        <v>3969.2</v>
      </c>
      <c r="Y32" s="22">
        <v>4961.5</v>
      </c>
    </row>
    <row r="33" spans="1:25">
      <c r="A33" s="14">
        <v>31</v>
      </c>
      <c r="B33" s="14">
        <v>349</v>
      </c>
      <c r="C33" s="14" t="s">
        <v>184</v>
      </c>
      <c r="D33" s="14" t="s">
        <v>132</v>
      </c>
      <c r="E33" s="14" t="s">
        <v>176</v>
      </c>
      <c r="F33" s="15">
        <v>17</v>
      </c>
      <c r="G33" s="15">
        <v>23</v>
      </c>
      <c r="H33" s="15">
        <v>64</v>
      </c>
      <c r="I33" s="21">
        <v>73</v>
      </c>
      <c r="J33" s="21">
        <v>47</v>
      </c>
      <c r="K33" s="21">
        <v>53</v>
      </c>
      <c r="L33" s="21">
        <v>2</v>
      </c>
      <c r="M33" s="21">
        <v>3</v>
      </c>
      <c r="N33" s="21">
        <v>1</v>
      </c>
      <c r="O33" s="21">
        <v>2</v>
      </c>
      <c r="P33" s="21">
        <v>11</v>
      </c>
      <c r="Q33" s="21">
        <v>17</v>
      </c>
      <c r="R33" s="15">
        <v>396</v>
      </c>
      <c r="S33" s="15">
        <v>594</v>
      </c>
      <c r="T33" s="15">
        <v>540.01</v>
      </c>
      <c r="U33" s="15">
        <v>648</v>
      </c>
      <c r="V33" s="15">
        <v>274</v>
      </c>
      <c r="W33" s="15">
        <v>384</v>
      </c>
      <c r="X33" s="22">
        <v>285</v>
      </c>
      <c r="Y33" s="22">
        <v>399</v>
      </c>
    </row>
    <row r="34" spans="1:25">
      <c r="A34" s="14">
        <v>32</v>
      </c>
      <c r="B34" s="14">
        <v>742</v>
      </c>
      <c r="C34" s="14" t="s">
        <v>185</v>
      </c>
      <c r="D34" s="14" t="s">
        <v>123</v>
      </c>
      <c r="E34" s="14" t="s">
        <v>176</v>
      </c>
      <c r="F34" s="15">
        <v>27</v>
      </c>
      <c r="G34" s="15">
        <v>34</v>
      </c>
      <c r="H34" s="15">
        <v>55</v>
      </c>
      <c r="I34" s="21">
        <v>63</v>
      </c>
      <c r="J34" s="21">
        <v>30</v>
      </c>
      <c r="K34" s="21">
        <v>33</v>
      </c>
      <c r="L34" s="21">
        <v>1</v>
      </c>
      <c r="M34" s="21">
        <v>1</v>
      </c>
      <c r="N34" s="21">
        <v>1</v>
      </c>
      <c r="O34" s="21">
        <v>2</v>
      </c>
      <c r="P34" s="21">
        <v>7</v>
      </c>
      <c r="Q34" s="21">
        <v>11</v>
      </c>
      <c r="R34" s="17">
        <v>300</v>
      </c>
      <c r="S34" s="15">
        <v>450</v>
      </c>
      <c r="T34" s="15">
        <v>168</v>
      </c>
      <c r="U34" s="15">
        <v>252</v>
      </c>
      <c r="V34" s="15">
        <v>969.5</v>
      </c>
      <c r="W34" s="17">
        <v>1212</v>
      </c>
      <c r="X34" s="22">
        <v>953</v>
      </c>
      <c r="Y34" s="22">
        <v>1334.2</v>
      </c>
    </row>
    <row r="35" spans="1:25">
      <c r="A35" s="14">
        <v>33</v>
      </c>
      <c r="B35" s="14">
        <v>721</v>
      </c>
      <c r="C35" s="14" t="s">
        <v>199</v>
      </c>
      <c r="D35" s="14" t="s">
        <v>137</v>
      </c>
      <c r="E35" s="14" t="s">
        <v>195</v>
      </c>
      <c r="F35" s="15">
        <v>17</v>
      </c>
      <c r="G35" s="15">
        <v>22</v>
      </c>
      <c r="H35" s="15">
        <v>36</v>
      </c>
      <c r="I35" s="21">
        <v>41</v>
      </c>
      <c r="J35" s="21">
        <v>44</v>
      </c>
      <c r="K35" s="21">
        <v>50</v>
      </c>
      <c r="L35" s="21">
        <v>2</v>
      </c>
      <c r="M35" s="21">
        <v>3</v>
      </c>
      <c r="N35" s="21">
        <v>1</v>
      </c>
      <c r="O35" s="21">
        <v>2</v>
      </c>
      <c r="P35" s="21">
        <v>7</v>
      </c>
      <c r="Q35" s="21">
        <v>11</v>
      </c>
      <c r="R35" s="17">
        <v>150</v>
      </c>
      <c r="S35" s="15">
        <v>225</v>
      </c>
      <c r="T35" s="15">
        <v>84.5</v>
      </c>
      <c r="U35" s="15">
        <v>169</v>
      </c>
      <c r="V35" s="15">
        <v>303.5</v>
      </c>
      <c r="W35" s="15">
        <v>425</v>
      </c>
      <c r="X35" s="22">
        <v>1140</v>
      </c>
      <c r="Y35" s="22">
        <v>1425</v>
      </c>
    </row>
    <row r="36" spans="1:25">
      <c r="A36" s="14">
        <v>34</v>
      </c>
      <c r="B36" s="14">
        <v>598</v>
      </c>
      <c r="C36" s="14" t="s">
        <v>162</v>
      </c>
      <c r="D36" s="14" t="s">
        <v>132</v>
      </c>
      <c r="E36" s="14" t="s">
        <v>155</v>
      </c>
      <c r="F36" s="15">
        <v>17</v>
      </c>
      <c r="G36" s="15">
        <v>23</v>
      </c>
      <c r="H36" s="15">
        <v>78</v>
      </c>
      <c r="I36" s="21">
        <v>85</v>
      </c>
      <c r="J36" s="21">
        <v>74</v>
      </c>
      <c r="K36" s="21">
        <v>84</v>
      </c>
      <c r="L36" s="21">
        <v>3</v>
      </c>
      <c r="M36" s="21">
        <v>4</v>
      </c>
      <c r="N36" s="21">
        <v>2</v>
      </c>
      <c r="O36" s="21">
        <v>3</v>
      </c>
      <c r="P36" s="21">
        <v>8</v>
      </c>
      <c r="Q36" s="21">
        <v>12</v>
      </c>
      <c r="R36" s="17">
        <v>150</v>
      </c>
      <c r="S36" s="15">
        <v>225</v>
      </c>
      <c r="T36" s="15">
        <v>84.5</v>
      </c>
      <c r="U36" s="15">
        <v>169</v>
      </c>
      <c r="V36" s="15">
        <v>507</v>
      </c>
      <c r="W36" s="17">
        <v>634</v>
      </c>
      <c r="X36" s="22">
        <v>959</v>
      </c>
      <c r="Y36" s="22">
        <v>1342.6</v>
      </c>
    </row>
    <row r="37" spans="1:25">
      <c r="A37" s="14">
        <v>35</v>
      </c>
      <c r="B37" s="14">
        <v>367</v>
      </c>
      <c r="C37" s="14" t="s">
        <v>211</v>
      </c>
      <c r="D37" s="14" t="s">
        <v>137</v>
      </c>
      <c r="E37" s="14" t="s">
        <v>212</v>
      </c>
      <c r="F37" s="15">
        <v>17</v>
      </c>
      <c r="G37" s="15">
        <v>22</v>
      </c>
      <c r="H37" s="15">
        <v>24</v>
      </c>
      <c r="I37" s="21">
        <v>28</v>
      </c>
      <c r="J37" s="21">
        <v>61</v>
      </c>
      <c r="K37" s="21">
        <v>71</v>
      </c>
      <c r="L37" s="21">
        <v>1</v>
      </c>
      <c r="M37" s="21">
        <v>1</v>
      </c>
      <c r="N37" s="21">
        <v>1</v>
      </c>
      <c r="O37" s="21">
        <v>2</v>
      </c>
      <c r="P37" s="21">
        <v>9</v>
      </c>
      <c r="Q37" s="21">
        <v>14</v>
      </c>
      <c r="R37" s="15">
        <v>132</v>
      </c>
      <c r="S37" s="15">
        <v>198</v>
      </c>
      <c r="T37" s="15">
        <v>84.5</v>
      </c>
      <c r="U37" s="15">
        <v>169</v>
      </c>
      <c r="V37" s="15">
        <v>536</v>
      </c>
      <c r="W37" s="17">
        <v>670</v>
      </c>
      <c r="X37" s="22">
        <v>665</v>
      </c>
      <c r="Y37" s="22">
        <v>931</v>
      </c>
    </row>
    <row r="38" spans="1:25">
      <c r="A38" s="14">
        <v>36</v>
      </c>
      <c r="B38" s="14">
        <v>399</v>
      </c>
      <c r="C38" s="14" t="s">
        <v>163</v>
      </c>
      <c r="D38" s="14" t="s">
        <v>132</v>
      </c>
      <c r="E38" s="14" t="s">
        <v>155</v>
      </c>
      <c r="F38" s="15">
        <v>17</v>
      </c>
      <c r="G38" s="15">
        <v>23</v>
      </c>
      <c r="H38" s="15">
        <v>62</v>
      </c>
      <c r="I38" s="21">
        <v>71</v>
      </c>
      <c r="J38" s="21">
        <v>53</v>
      </c>
      <c r="K38" s="21">
        <v>61</v>
      </c>
      <c r="L38" s="21">
        <v>5</v>
      </c>
      <c r="M38" s="21">
        <v>7</v>
      </c>
      <c r="N38" s="21">
        <v>1</v>
      </c>
      <c r="O38" s="21">
        <v>2</v>
      </c>
      <c r="P38" s="21">
        <v>10</v>
      </c>
      <c r="Q38" s="21">
        <v>15</v>
      </c>
      <c r="R38" s="15">
        <v>396</v>
      </c>
      <c r="S38" s="15">
        <v>594</v>
      </c>
      <c r="T38" s="15">
        <v>84.5</v>
      </c>
      <c r="U38" s="15">
        <v>169</v>
      </c>
      <c r="V38" s="15">
        <v>551</v>
      </c>
      <c r="W38" s="17">
        <v>689</v>
      </c>
      <c r="X38" s="22">
        <v>1447</v>
      </c>
      <c r="Y38" s="22">
        <v>1808.75</v>
      </c>
    </row>
    <row r="39" spans="1:25">
      <c r="A39" s="14">
        <v>37</v>
      </c>
      <c r="B39" s="14">
        <v>379</v>
      </c>
      <c r="C39" s="14" t="s">
        <v>133</v>
      </c>
      <c r="D39" s="14" t="s">
        <v>132</v>
      </c>
      <c r="E39" s="14" t="s">
        <v>120</v>
      </c>
      <c r="F39" s="15">
        <v>17</v>
      </c>
      <c r="G39" s="15">
        <v>23</v>
      </c>
      <c r="H39" s="15">
        <v>30</v>
      </c>
      <c r="I39" s="21">
        <v>35</v>
      </c>
      <c r="J39" s="21">
        <v>47</v>
      </c>
      <c r="K39" s="21">
        <v>53</v>
      </c>
      <c r="L39" s="21">
        <v>2</v>
      </c>
      <c r="M39" s="21">
        <v>3</v>
      </c>
      <c r="N39" s="21">
        <v>1</v>
      </c>
      <c r="O39" s="21">
        <v>2</v>
      </c>
      <c r="P39" s="21">
        <v>5</v>
      </c>
      <c r="Q39" s="21">
        <v>8</v>
      </c>
      <c r="R39" s="15">
        <v>858</v>
      </c>
      <c r="S39" s="15">
        <v>1201.2</v>
      </c>
      <c r="T39" s="15">
        <v>84.5</v>
      </c>
      <c r="U39" s="15">
        <v>169</v>
      </c>
      <c r="V39" s="15">
        <v>441.5</v>
      </c>
      <c r="W39" s="15">
        <v>618</v>
      </c>
      <c r="X39" s="22">
        <v>1755</v>
      </c>
      <c r="Y39" s="22">
        <v>2193.75</v>
      </c>
    </row>
    <row r="40" spans="1:25">
      <c r="A40" s="14">
        <v>38</v>
      </c>
      <c r="B40" s="14">
        <v>511</v>
      </c>
      <c r="C40" s="14" t="s">
        <v>186</v>
      </c>
      <c r="D40" s="14" t="s">
        <v>135</v>
      </c>
      <c r="E40" s="14" t="s">
        <v>176</v>
      </c>
      <c r="F40" s="15">
        <v>17</v>
      </c>
      <c r="G40" s="15">
        <v>22</v>
      </c>
      <c r="H40" s="15">
        <v>35</v>
      </c>
      <c r="I40" s="21">
        <v>40</v>
      </c>
      <c r="J40" s="21">
        <v>34</v>
      </c>
      <c r="K40" s="21">
        <v>38</v>
      </c>
      <c r="L40" s="21">
        <v>2</v>
      </c>
      <c r="M40" s="21">
        <v>3</v>
      </c>
      <c r="N40" s="21">
        <v>1</v>
      </c>
      <c r="O40" s="21">
        <v>2</v>
      </c>
      <c r="P40" s="21">
        <v>7</v>
      </c>
      <c r="Q40" s="21">
        <v>11</v>
      </c>
      <c r="R40" s="15">
        <v>257</v>
      </c>
      <c r="S40" s="15">
        <v>385.5</v>
      </c>
      <c r="T40" s="15">
        <v>84.5</v>
      </c>
      <c r="U40" s="15">
        <v>169</v>
      </c>
      <c r="V40" s="15">
        <v>1004.5</v>
      </c>
      <c r="W40" s="15">
        <v>1105</v>
      </c>
      <c r="X40" s="22">
        <v>2078.68</v>
      </c>
      <c r="Y40" s="22">
        <v>2598.35</v>
      </c>
    </row>
    <row r="41" spans="1:25">
      <c r="A41" s="14">
        <v>39</v>
      </c>
      <c r="B41" s="14">
        <v>54</v>
      </c>
      <c r="C41" s="14" t="s">
        <v>213</v>
      </c>
      <c r="D41" s="14" t="s">
        <v>132</v>
      </c>
      <c r="E41" s="14" t="s">
        <v>212</v>
      </c>
      <c r="F41" s="15">
        <v>17</v>
      </c>
      <c r="G41" s="15">
        <v>23</v>
      </c>
      <c r="H41" s="15">
        <v>33</v>
      </c>
      <c r="I41" s="21">
        <v>38</v>
      </c>
      <c r="J41" s="21">
        <v>63</v>
      </c>
      <c r="K41" s="21">
        <v>73</v>
      </c>
      <c r="L41" s="21">
        <v>2</v>
      </c>
      <c r="M41" s="21">
        <v>3</v>
      </c>
      <c r="N41" s="21">
        <v>1</v>
      </c>
      <c r="O41" s="21">
        <v>2</v>
      </c>
      <c r="P41" s="21">
        <v>23</v>
      </c>
      <c r="Q41" s="21">
        <v>30</v>
      </c>
      <c r="R41" s="15">
        <v>780</v>
      </c>
      <c r="S41" s="15">
        <v>1092</v>
      </c>
      <c r="T41" s="15">
        <v>84.5</v>
      </c>
      <c r="U41" s="15">
        <v>169</v>
      </c>
      <c r="V41" s="15">
        <v>685</v>
      </c>
      <c r="W41" s="17">
        <v>856</v>
      </c>
      <c r="X41" s="22">
        <v>6337</v>
      </c>
      <c r="Y41" s="22">
        <v>6970.7</v>
      </c>
    </row>
    <row r="42" spans="1:25">
      <c r="A42" s="14">
        <v>40</v>
      </c>
      <c r="B42" s="14">
        <v>52</v>
      </c>
      <c r="C42" s="14" t="s">
        <v>214</v>
      </c>
      <c r="D42" s="14" t="s">
        <v>132</v>
      </c>
      <c r="E42" s="14" t="s">
        <v>212</v>
      </c>
      <c r="F42" s="15">
        <v>17</v>
      </c>
      <c r="G42" s="15">
        <v>23</v>
      </c>
      <c r="H42" s="15">
        <v>35</v>
      </c>
      <c r="I42" s="21">
        <v>40</v>
      </c>
      <c r="J42" s="21">
        <v>36</v>
      </c>
      <c r="K42" s="21">
        <v>41</v>
      </c>
      <c r="L42" s="21">
        <v>2</v>
      </c>
      <c r="M42" s="21">
        <v>3</v>
      </c>
      <c r="N42" s="21">
        <v>1</v>
      </c>
      <c r="O42" s="21">
        <v>2</v>
      </c>
      <c r="P42" s="21">
        <v>14</v>
      </c>
      <c r="Q42" s="21">
        <v>18</v>
      </c>
      <c r="R42" s="15">
        <v>136</v>
      </c>
      <c r="S42" s="15">
        <v>204</v>
      </c>
      <c r="T42" s="15">
        <v>84.5</v>
      </c>
      <c r="U42" s="15">
        <v>169</v>
      </c>
      <c r="V42" s="15">
        <v>935.01</v>
      </c>
      <c r="W42" s="17">
        <v>1169</v>
      </c>
      <c r="X42" s="22">
        <v>2573.76</v>
      </c>
      <c r="Y42" s="22">
        <v>3217.2</v>
      </c>
    </row>
    <row r="43" spans="1:25">
      <c r="A43" s="14">
        <v>41</v>
      </c>
      <c r="B43" s="14">
        <v>573</v>
      </c>
      <c r="C43" s="14" t="s">
        <v>164</v>
      </c>
      <c r="D43" s="14" t="s">
        <v>135</v>
      </c>
      <c r="E43" s="14" t="s">
        <v>155</v>
      </c>
      <c r="F43" s="15">
        <v>6</v>
      </c>
      <c r="G43" s="15">
        <v>11</v>
      </c>
      <c r="H43" s="15">
        <v>41</v>
      </c>
      <c r="I43" s="21">
        <v>47</v>
      </c>
      <c r="J43" s="21">
        <v>60</v>
      </c>
      <c r="K43" s="21">
        <v>69</v>
      </c>
      <c r="L43" s="21">
        <v>2</v>
      </c>
      <c r="M43" s="21">
        <v>3</v>
      </c>
      <c r="N43" s="21">
        <v>1</v>
      </c>
      <c r="O43" s="21">
        <v>2</v>
      </c>
      <c r="P43" s="21">
        <v>2</v>
      </c>
      <c r="Q43" s="21">
        <v>4</v>
      </c>
      <c r="R43" s="17">
        <v>150</v>
      </c>
      <c r="S43" s="15">
        <v>225</v>
      </c>
      <c r="T43" s="15">
        <v>84.5</v>
      </c>
      <c r="U43" s="15">
        <v>169</v>
      </c>
      <c r="V43" s="15">
        <v>784.44</v>
      </c>
      <c r="W43" s="17">
        <v>981</v>
      </c>
      <c r="X43" s="22">
        <v>389.01</v>
      </c>
      <c r="Y43" s="22">
        <v>544.61</v>
      </c>
    </row>
    <row r="44" spans="1:25">
      <c r="A44" s="14">
        <v>42</v>
      </c>
      <c r="B44" s="14">
        <v>745</v>
      </c>
      <c r="C44" s="14" t="s">
        <v>134</v>
      </c>
      <c r="D44" s="14" t="s">
        <v>135</v>
      </c>
      <c r="E44" s="14" t="s">
        <v>120</v>
      </c>
      <c r="F44" s="15">
        <v>17</v>
      </c>
      <c r="G44" s="15">
        <v>22</v>
      </c>
      <c r="H44" s="15">
        <v>45</v>
      </c>
      <c r="I44" s="21">
        <v>52</v>
      </c>
      <c r="J44" s="21">
        <v>67</v>
      </c>
      <c r="K44" s="21">
        <v>78</v>
      </c>
      <c r="L44" s="21">
        <v>2</v>
      </c>
      <c r="M44" s="21">
        <v>3</v>
      </c>
      <c r="N44" s="21">
        <v>1</v>
      </c>
      <c r="O44" s="21">
        <v>2</v>
      </c>
      <c r="P44" s="21">
        <v>1</v>
      </c>
      <c r="Q44" s="21">
        <v>3</v>
      </c>
      <c r="R44" s="17">
        <v>150</v>
      </c>
      <c r="S44" s="15">
        <v>225</v>
      </c>
      <c r="T44" s="15">
        <v>84.5</v>
      </c>
      <c r="U44" s="15">
        <v>169</v>
      </c>
      <c r="V44" s="15">
        <v>651.5</v>
      </c>
      <c r="W44" s="17">
        <v>814</v>
      </c>
      <c r="X44" s="22">
        <v>652</v>
      </c>
      <c r="Y44" s="22">
        <v>912.8</v>
      </c>
    </row>
    <row r="45" spans="1:25">
      <c r="A45" s="14">
        <v>43</v>
      </c>
      <c r="B45" s="14">
        <v>377</v>
      </c>
      <c r="C45" s="14" t="s">
        <v>165</v>
      </c>
      <c r="D45" s="14" t="s">
        <v>132</v>
      </c>
      <c r="E45" s="14" t="s">
        <v>155</v>
      </c>
      <c r="F45" s="15">
        <v>17</v>
      </c>
      <c r="G45" s="15">
        <v>23</v>
      </c>
      <c r="H45" s="15">
        <v>77</v>
      </c>
      <c r="I45" s="21">
        <v>84</v>
      </c>
      <c r="J45" s="21">
        <v>80</v>
      </c>
      <c r="K45" s="21">
        <v>91</v>
      </c>
      <c r="L45" s="21">
        <v>2</v>
      </c>
      <c r="M45" s="21">
        <v>3</v>
      </c>
      <c r="N45" s="21">
        <v>4</v>
      </c>
      <c r="O45" s="21">
        <v>6</v>
      </c>
      <c r="P45" s="21">
        <v>5</v>
      </c>
      <c r="Q45" s="21">
        <v>8</v>
      </c>
      <c r="R45" s="15">
        <v>390</v>
      </c>
      <c r="S45" s="15">
        <v>585</v>
      </c>
      <c r="T45" s="15">
        <v>84.5</v>
      </c>
      <c r="U45" s="15">
        <v>169</v>
      </c>
      <c r="V45" s="15">
        <v>851</v>
      </c>
      <c r="W45" s="17">
        <v>1064</v>
      </c>
      <c r="X45" s="22">
        <v>1357</v>
      </c>
      <c r="Y45" s="22">
        <v>1696.25</v>
      </c>
    </row>
    <row r="46" spans="1:25">
      <c r="A46" s="14">
        <v>44</v>
      </c>
      <c r="B46" s="14">
        <v>743</v>
      </c>
      <c r="C46" s="14" t="s">
        <v>166</v>
      </c>
      <c r="D46" s="14" t="s">
        <v>167</v>
      </c>
      <c r="E46" s="14" t="s">
        <v>155</v>
      </c>
      <c r="F46" s="15">
        <v>6</v>
      </c>
      <c r="G46" s="15">
        <v>9</v>
      </c>
      <c r="H46" s="15">
        <v>36</v>
      </c>
      <c r="I46" s="21">
        <v>41</v>
      </c>
      <c r="J46" s="21">
        <v>27</v>
      </c>
      <c r="K46" s="21">
        <v>29</v>
      </c>
      <c r="L46" s="21">
        <v>3</v>
      </c>
      <c r="M46" s="21">
        <v>4</v>
      </c>
      <c r="N46" s="21">
        <v>1</v>
      </c>
      <c r="O46" s="21">
        <v>2</v>
      </c>
      <c r="P46" s="21">
        <v>1</v>
      </c>
      <c r="Q46" s="21">
        <v>3</v>
      </c>
      <c r="R46" s="15">
        <v>100</v>
      </c>
      <c r="S46" s="15">
        <v>150</v>
      </c>
      <c r="T46" s="15">
        <v>84.5</v>
      </c>
      <c r="U46" s="15">
        <v>169</v>
      </c>
      <c r="V46" s="15">
        <v>545</v>
      </c>
      <c r="W46" s="17">
        <v>681</v>
      </c>
      <c r="X46" s="22">
        <v>1720</v>
      </c>
      <c r="Y46" s="22">
        <v>2150</v>
      </c>
    </row>
    <row r="47" spans="1:25">
      <c r="A47" s="14">
        <v>45</v>
      </c>
      <c r="B47" s="14">
        <v>347</v>
      </c>
      <c r="C47" s="14" t="s">
        <v>136</v>
      </c>
      <c r="D47" s="14" t="s">
        <v>137</v>
      </c>
      <c r="E47" s="14" t="s">
        <v>120</v>
      </c>
      <c r="F47" s="15">
        <v>17</v>
      </c>
      <c r="G47" s="15">
        <v>22</v>
      </c>
      <c r="H47" s="15">
        <v>15</v>
      </c>
      <c r="I47" s="21">
        <v>17</v>
      </c>
      <c r="J47" s="21">
        <v>55</v>
      </c>
      <c r="K47" s="21">
        <v>63</v>
      </c>
      <c r="L47" s="21">
        <v>6</v>
      </c>
      <c r="M47" s="21">
        <v>8</v>
      </c>
      <c r="N47" s="21">
        <v>1</v>
      </c>
      <c r="O47" s="21">
        <v>2</v>
      </c>
      <c r="P47" s="21">
        <v>6</v>
      </c>
      <c r="Q47" s="21">
        <v>9</v>
      </c>
      <c r="R47" s="17">
        <v>150</v>
      </c>
      <c r="S47" s="15">
        <v>225</v>
      </c>
      <c r="T47" s="15">
        <v>84.5</v>
      </c>
      <c r="U47" s="15">
        <v>169</v>
      </c>
      <c r="V47" s="15">
        <v>838.5</v>
      </c>
      <c r="W47" s="17">
        <v>1048</v>
      </c>
      <c r="X47" s="22">
        <v>744.9</v>
      </c>
      <c r="Y47" s="22">
        <v>1042.86</v>
      </c>
    </row>
    <row r="48" spans="1:25">
      <c r="A48" s="14">
        <v>46</v>
      </c>
      <c r="B48" s="14">
        <v>717</v>
      </c>
      <c r="C48" s="14" t="s">
        <v>200</v>
      </c>
      <c r="D48" s="14" t="s">
        <v>137</v>
      </c>
      <c r="E48" s="14" t="s">
        <v>195</v>
      </c>
      <c r="F48" s="15">
        <v>6</v>
      </c>
      <c r="G48" s="15">
        <v>11</v>
      </c>
      <c r="H48" s="15">
        <v>23</v>
      </c>
      <c r="I48" s="21">
        <v>27</v>
      </c>
      <c r="J48" s="21">
        <v>29</v>
      </c>
      <c r="K48" s="21">
        <v>32</v>
      </c>
      <c r="L48" s="21">
        <v>1</v>
      </c>
      <c r="M48" s="21">
        <v>1</v>
      </c>
      <c r="N48" s="21">
        <v>1</v>
      </c>
      <c r="O48" s="21">
        <v>2</v>
      </c>
      <c r="P48" s="21">
        <v>2</v>
      </c>
      <c r="Q48" s="21">
        <v>4</v>
      </c>
      <c r="R48" s="17">
        <v>150</v>
      </c>
      <c r="S48" s="15">
        <v>225</v>
      </c>
      <c r="T48" s="15">
        <v>84.5</v>
      </c>
      <c r="U48" s="15">
        <v>169</v>
      </c>
      <c r="V48" s="15">
        <v>832.67</v>
      </c>
      <c r="W48" s="17">
        <v>1041</v>
      </c>
      <c r="X48" s="22">
        <v>240</v>
      </c>
      <c r="Y48" s="22">
        <v>336</v>
      </c>
    </row>
    <row r="49" spans="1:25">
      <c r="A49" s="14">
        <v>47</v>
      </c>
      <c r="B49" s="14">
        <v>587</v>
      </c>
      <c r="C49" s="14" t="s">
        <v>215</v>
      </c>
      <c r="D49" s="14" t="s">
        <v>132</v>
      </c>
      <c r="E49" s="14" t="s">
        <v>212</v>
      </c>
      <c r="F49" s="15">
        <v>17</v>
      </c>
      <c r="G49" s="15">
        <v>23</v>
      </c>
      <c r="H49" s="15">
        <v>35</v>
      </c>
      <c r="I49" s="21">
        <v>40</v>
      </c>
      <c r="J49" s="21">
        <v>47</v>
      </c>
      <c r="K49" s="21">
        <v>53</v>
      </c>
      <c r="L49" s="21">
        <v>2</v>
      </c>
      <c r="M49" s="21">
        <v>3</v>
      </c>
      <c r="N49" s="21">
        <v>1</v>
      </c>
      <c r="O49" s="21">
        <v>2</v>
      </c>
      <c r="P49" s="21">
        <v>15</v>
      </c>
      <c r="Q49" s="21">
        <v>20</v>
      </c>
      <c r="R49" s="15">
        <v>2410</v>
      </c>
      <c r="S49" s="15">
        <v>2892</v>
      </c>
      <c r="T49" s="15">
        <v>256.51</v>
      </c>
      <c r="U49" s="15">
        <v>384.8</v>
      </c>
      <c r="V49" s="15">
        <v>753.5</v>
      </c>
      <c r="W49" s="17">
        <v>942</v>
      </c>
      <c r="X49" s="22">
        <v>977</v>
      </c>
      <c r="Y49" s="22">
        <v>1367.8</v>
      </c>
    </row>
    <row r="50" spans="1:25">
      <c r="A50" s="14">
        <v>48</v>
      </c>
      <c r="B50" s="14">
        <v>747</v>
      </c>
      <c r="C50" s="14" t="s">
        <v>187</v>
      </c>
      <c r="D50" s="14" t="s">
        <v>167</v>
      </c>
      <c r="E50" s="14" t="s">
        <v>176</v>
      </c>
      <c r="F50" s="15">
        <v>6</v>
      </c>
      <c r="G50" s="15">
        <v>9</v>
      </c>
      <c r="H50" s="15">
        <v>10</v>
      </c>
      <c r="I50" s="21">
        <v>10</v>
      </c>
      <c r="J50" s="21">
        <v>27</v>
      </c>
      <c r="K50" s="21">
        <v>29</v>
      </c>
      <c r="L50" s="21">
        <v>1</v>
      </c>
      <c r="M50" s="21">
        <v>1</v>
      </c>
      <c r="N50" s="21">
        <v>2</v>
      </c>
      <c r="O50" s="21">
        <v>3</v>
      </c>
      <c r="P50" s="21">
        <v>10</v>
      </c>
      <c r="Q50" s="21">
        <v>15</v>
      </c>
      <c r="R50" s="15">
        <v>910.5</v>
      </c>
      <c r="S50" s="15">
        <v>1274.7</v>
      </c>
      <c r="T50" s="15">
        <v>84.5</v>
      </c>
      <c r="U50" s="15">
        <v>169</v>
      </c>
      <c r="V50" s="15">
        <v>508.5</v>
      </c>
      <c r="W50" s="17">
        <v>636</v>
      </c>
      <c r="X50" s="22">
        <v>763</v>
      </c>
      <c r="Y50" s="22">
        <v>1068.2</v>
      </c>
    </row>
    <row r="51" spans="1:25">
      <c r="A51" s="14">
        <v>49</v>
      </c>
      <c r="B51" s="14">
        <v>591</v>
      </c>
      <c r="C51" s="14" t="s">
        <v>201</v>
      </c>
      <c r="D51" s="14" t="s">
        <v>137</v>
      </c>
      <c r="E51" s="14" t="s">
        <v>195</v>
      </c>
      <c r="F51" s="15">
        <v>17</v>
      </c>
      <c r="G51" s="15">
        <v>22</v>
      </c>
      <c r="H51" s="15">
        <v>65</v>
      </c>
      <c r="I51" s="21">
        <v>75</v>
      </c>
      <c r="J51" s="21">
        <v>53</v>
      </c>
      <c r="K51" s="21">
        <v>61</v>
      </c>
      <c r="L51" s="21">
        <v>2</v>
      </c>
      <c r="M51" s="21">
        <v>3</v>
      </c>
      <c r="N51" s="21">
        <v>1</v>
      </c>
      <c r="O51" s="21">
        <v>2</v>
      </c>
      <c r="P51" s="21">
        <v>3</v>
      </c>
      <c r="Q51" s="21">
        <v>5</v>
      </c>
      <c r="R51" s="15">
        <v>168.3</v>
      </c>
      <c r="S51" s="15">
        <v>252.45</v>
      </c>
      <c r="T51" s="15">
        <v>84.5</v>
      </c>
      <c r="U51" s="15">
        <v>169</v>
      </c>
      <c r="V51" s="15">
        <v>583.45</v>
      </c>
      <c r="W51" s="17">
        <v>729</v>
      </c>
      <c r="X51" s="22">
        <v>1235</v>
      </c>
      <c r="Y51" s="22">
        <v>1543.75</v>
      </c>
    </row>
    <row r="52" spans="1:25">
      <c r="A52" s="14">
        <v>50</v>
      </c>
      <c r="B52" s="14">
        <v>727</v>
      </c>
      <c r="C52" s="14" t="s">
        <v>138</v>
      </c>
      <c r="D52" s="14" t="s">
        <v>135</v>
      </c>
      <c r="E52" s="14" t="s">
        <v>120</v>
      </c>
      <c r="F52" s="15">
        <v>6</v>
      </c>
      <c r="G52" s="15">
        <v>11</v>
      </c>
      <c r="H52" s="15">
        <v>12</v>
      </c>
      <c r="I52" s="21">
        <v>13</v>
      </c>
      <c r="J52" s="21">
        <v>32</v>
      </c>
      <c r="K52" s="21">
        <v>36</v>
      </c>
      <c r="L52" s="21">
        <v>1</v>
      </c>
      <c r="M52" s="21">
        <v>1</v>
      </c>
      <c r="N52" s="21">
        <v>3</v>
      </c>
      <c r="O52" s="21">
        <v>4</v>
      </c>
      <c r="P52" s="21">
        <v>1</v>
      </c>
      <c r="Q52" s="21">
        <v>3</v>
      </c>
      <c r="R52" s="17">
        <v>150</v>
      </c>
      <c r="S52" s="15">
        <v>225</v>
      </c>
      <c r="T52" s="15">
        <v>1339.52</v>
      </c>
      <c r="U52" s="15">
        <v>1540.4</v>
      </c>
      <c r="V52" s="15">
        <v>479.5</v>
      </c>
      <c r="W52" s="15">
        <v>671</v>
      </c>
      <c r="X52" s="22">
        <v>1054</v>
      </c>
      <c r="Y52" s="22">
        <v>1317.5</v>
      </c>
    </row>
    <row r="53" spans="1:25">
      <c r="A53" s="14">
        <v>51</v>
      </c>
      <c r="B53" s="14">
        <v>748</v>
      </c>
      <c r="C53" s="14" t="s">
        <v>202</v>
      </c>
      <c r="D53" s="14" t="s">
        <v>141</v>
      </c>
      <c r="E53" s="14" t="s">
        <v>195</v>
      </c>
      <c r="F53" s="15">
        <v>6</v>
      </c>
      <c r="G53" s="15">
        <v>9</v>
      </c>
      <c r="H53" s="15">
        <v>21</v>
      </c>
      <c r="I53" s="21">
        <v>24</v>
      </c>
      <c r="J53" s="21">
        <v>14</v>
      </c>
      <c r="K53" s="21">
        <v>13</v>
      </c>
      <c r="L53" s="21">
        <v>2</v>
      </c>
      <c r="M53" s="21">
        <v>3</v>
      </c>
      <c r="N53" s="21">
        <v>1</v>
      </c>
      <c r="O53" s="21">
        <v>2</v>
      </c>
      <c r="P53" s="21">
        <v>7</v>
      </c>
      <c r="Q53" s="21">
        <v>11</v>
      </c>
      <c r="R53" s="15">
        <v>264</v>
      </c>
      <c r="S53" s="15">
        <v>396</v>
      </c>
      <c r="T53" s="15">
        <v>169</v>
      </c>
      <c r="U53" s="15">
        <v>253.5</v>
      </c>
      <c r="V53" s="15">
        <v>983.54</v>
      </c>
      <c r="W53" s="17">
        <v>1229</v>
      </c>
      <c r="X53" s="22">
        <v>752</v>
      </c>
      <c r="Y53" s="22">
        <v>1052.8</v>
      </c>
    </row>
    <row r="54" spans="1:25">
      <c r="A54" s="14">
        <v>52</v>
      </c>
      <c r="B54" s="14">
        <v>584</v>
      </c>
      <c r="C54" s="14" t="s">
        <v>168</v>
      </c>
      <c r="D54" s="14" t="s">
        <v>167</v>
      </c>
      <c r="E54" s="14" t="s">
        <v>155</v>
      </c>
      <c r="F54" s="15">
        <v>6</v>
      </c>
      <c r="G54" s="15">
        <v>9</v>
      </c>
      <c r="H54" s="15">
        <v>11</v>
      </c>
      <c r="I54" s="21">
        <v>12</v>
      </c>
      <c r="J54" s="21">
        <v>39</v>
      </c>
      <c r="K54" s="21">
        <v>45</v>
      </c>
      <c r="L54" s="21">
        <v>3</v>
      </c>
      <c r="M54" s="21">
        <v>4</v>
      </c>
      <c r="N54" s="21">
        <v>1</v>
      </c>
      <c r="O54" s="21">
        <v>2</v>
      </c>
      <c r="P54" s="21">
        <v>10</v>
      </c>
      <c r="Q54" s="21">
        <v>15</v>
      </c>
      <c r="R54" s="15">
        <v>270</v>
      </c>
      <c r="S54" s="15">
        <v>405</v>
      </c>
      <c r="T54" s="15">
        <v>360.01</v>
      </c>
      <c r="U54" s="15">
        <v>540</v>
      </c>
      <c r="V54" s="15">
        <v>732</v>
      </c>
      <c r="W54" s="17">
        <v>915</v>
      </c>
      <c r="X54" s="22">
        <v>1556</v>
      </c>
      <c r="Y54" s="22">
        <v>1945</v>
      </c>
    </row>
    <row r="55" spans="1:25">
      <c r="A55" s="14">
        <v>53</v>
      </c>
      <c r="B55" s="14">
        <v>329</v>
      </c>
      <c r="C55" s="14" t="s">
        <v>216</v>
      </c>
      <c r="D55" s="14" t="s">
        <v>123</v>
      </c>
      <c r="E55" s="14" t="s">
        <v>212</v>
      </c>
      <c r="F55" s="15">
        <v>20</v>
      </c>
      <c r="G55" s="15">
        <v>27</v>
      </c>
      <c r="H55" s="15">
        <v>18</v>
      </c>
      <c r="I55" s="21">
        <v>20</v>
      </c>
      <c r="J55" s="21">
        <v>37</v>
      </c>
      <c r="K55" s="21">
        <v>42</v>
      </c>
      <c r="L55" s="21">
        <v>4</v>
      </c>
      <c r="M55" s="21">
        <v>5</v>
      </c>
      <c r="N55" s="21">
        <v>1</v>
      </c>
      <c r="O55" s="21">
        <v>2</v>
      </c>
      <c r="P55" s="21">
        <v>26</v>
      </c>
      <c r="Q55" s="21">
        <v>34</v>
      </c>
      <c r="R55" s="15">
        <v>600.6</v>
      </c>
      <c r="S55" s="15">
        <v>840.84</v>
      </c>
      <c r="T55" s="15">
        <v>616.8</v>
      </c>
      <c r="U55" s="15">
        <v>740.2</v>
      </c>
      <c r="V55" s="15">
        <v>418.5</v>
      </c>
      <c r="W55" s="15">
        <v>586</v>
      </c>
      <c r="X55" s="22">
        <v>3976</v>
      </c>
      <c r="Y55" s="22">
        <v>4970</v>
      </c>
    </row>
    <row r="56" spans="1:25">
      <c r="A56" s="14">
        <v>54</v>
      </c>
      <c r="B56" s="14">
        <v>737</v>
      </c>
      <c r="C56" s="14" t="s">
        <v>169</v>
      </c>
      <c r="D56" s="14" t="s">
        <v>135</v>
      </c>
      <c r="E56" s="14" t="s">
        <v>155</v>
      </c>
      <c r="F56" s="15">
        <v>17</v>
      </c>
      <c r="G56" s="15">
        <v>22</v>
      </c>
      <c r="H56" s="15">
        <v>35</v>
      </c>
      <c r="I56" s="21">
        <v>40</v>
      </c>
      <c r="J56" s="21">
        <v>76</v>
      </c>
      <c r="K56" s="21">
        <v>86</v>
      </c>
      <c r="L56" s="21">
        <v>4</v>
      </c>
      <c r="M56" s="21">
        <v>5</v>
      </c>
      <c r="N56" s="21">
        <v>6</v>
      </c>
      <c r="O56" s="21">
        <v>9</v>
      </c>
      <c r="P56" s="21">
        <v>6</v>
      </c>
      <c r="Q56" s="21">
        <v>9</v>
      </c>
      <c r="R56" s="15">
        <v>198</v>
      </c>
      <c r="S56" s="15">
        <v>297</v>
      </c>
      <c r="T56" s="15">
        <v>86</v>
      </c>
      <c r="U56" s="15">
        <v>172</v>
      </c>
      <c r="V56" s="15">
        <v>306</v>
      </c>
      <c r="W56" s="15">
        <v>428</v>
      </c>
      <c r="X56" s="22">
        <v>660.13</v>
      </c>
      <c r="Y56" s="22">
        <v>924.18</v>
      </c>
    </row>
    <row r="57" spans="1:25">
      <c r="A57" s="14">
        <v>55</v>
      </c>
      <c r="B57" s="14">
        <v>754</v>
      </c>
      <c r="C57" s="14" t="s">
        <v>217</v>
      </c>
      <c r="D57" s="14" t="s">
        <v>167</v>
      </c>
      <c r="E57" s="14" t="s">
        <v>212</v>
      </c>
      <c r="F57" s="15">
        <v>12</v>
      </c>
      <c r="G57" s="15">
        <v>15</v>
      </c>
      <c r="H57" s="15">
        <v>9</v>
      </c>
      <c r="I57" s="21">
        <v>9</v>
      </c>
      <c r="J57" s="21">
        <v>20</v>
      </c>
      <c r="K57" s="21">
        <v>20</v>
      </c>
      <c r="L57" s="21">
        <v>1</v>
      </c>
      <c r="M57" s="21">
        <v>1</v>
      </c>
      <c r="N57" s="21">
        <v>1</v>
      </c>
      <c r="O57" s="21">
        <v>2</v>
      </c>
      <c r="P57" s="21">
        <v>1</v>
      </c>
      <c r="Q57" s="21">
        <v>3</v>
      </c>
      <c r="R57" s="15">
        <v>660</v>
      </c>
      <c r="S57" s="15">
        <v>924</v>
      </c>
      <c r="T57" s="15">
        <v>84.5</v>
      </c>
      <c r="U57" s="15">
        <v>169</v>
      </c>
      <c r="V57" s="15">
        <v>28.25</v>
      </c>
      <c r="W57" s="15">
        <v>57</v>
      </c>
      <c r="X57" s="22">
        <v>160</v>
      </c>
      <c r="Y57" s="22">
        <v>224</v>
      </c>
    </row>
    <row r="58" spans="1:25">
      <c r="A58" s="14">
        <v>56</v>
      </c>
      <c r="B58" s="14">
        <v>733</v>
      </c>
      <c r="C58" s="14" t="s">
        <v>170</v>
      </c>
      <c r="D58" s="14" t="s">
        <v>167</v>
      </c>
      <c r="E58" s="14" t="s">
        <v>155</v>
      </c>
      <c r="F58" s="15">
        <v>6</v>
      </c>
      <c r="G58" s="15">
        <v>9</v>
      </c>
      <c r="H58" s="15">
        <v>7</v>
      </c>
      <c r="I58" s="21">
        <v>7</v>
      </c>
      <c r="J58" s="21">
        <v>21</v>
      </c>
      <c r="K58" s="21">
        <v>22</v>
      </c>
      <c r="L58" s="21">
        <v>1</v>
      </c>
      <c r="M58" s="21">
        <v>1</v>
      </c>
      <c r="N58" s="21">
        <v>1</v>
      </c>
      <c r="O58" s="21">
        <v>2</v>
      </c>
      <c r="P58" s="21">
        <v>2</v>
      </c>
      <c r="Q58" s="21">
        <v>4</v>
      </c>
      <c r="R58" s="15">
        <v>100</v>
      </c>
      <c r="S58" s="15">
        <v>150</v>
      </c>
      <c r="T58" s="15">
        <v>84.5</v>
      </c>
      <c r="U58" s="15">
        <v>169</v>
      </c>
      <c r="V58" s="15">
        <v>68.5</v>
      </c>
      <c r="W58" s="15">
        <v>103</v>
      </c>
      <c r="X58" s="22">
        <v>1101</v>
      </c>
      <c r="Y58" s="22">
        <v>1376.25</v>
      </c>
    </row>
    <row r="59" spans="1:25">
      <c r="A59" s="14">
        <v>57</v>
      </c>
      <c r="B59" s="14">
        <v>704</v>
      </c>
      <c r="C59" s="14" t="s">
        <v>218</v>
      </c>
      <c r="D59" s="14" t="s">
        <v>135</v>
      </c>
      <c r="E59" s="14" t="s">
        <v>212</v>
      </c>
      <c r="F59" s="15">
        <v>17</v>
      </c>
      <c r="G59" s="15">
        <v>22</v>
      </c>
      <c r="H59" s="15">
        <v>20</v>
      </c>
      <c r="I59" s="21">
        <v>23</v>
      </c>
      <c r="J59" s="21">
        <v>31</v>
      </c>
      <c r="K59" s="21">
        <v>35</v>
      </c>
      <c r="L59" s="21">
        <v>2</v>
      </c>
      <c r="M59" s="21">
        <v>3</v>
      </c>
      <c r="N59" s="21">
        <v>3</v>
      </c>
      <c r="O59" s="21">
        <v>4</v>
      </c>
      <c r="P59" s="21">
        <v>1</v>
      </c>
      <c r="Q59" s="21">
        <v>3</v>
      </c>
      <c r="R59" s="15">
        <v>1386</v>
      </c>
      <c r="S59" s="15">
        <v>1801.8</v>
      </c>
      <c r="T59" s="15">
        <v>360.01</v>
      </c>
      <c r="U59" s="15">
        <v>540</v>
      </c>
      <c r="V59" s="15">
        <v>1142.41</v>
      </c>
      <c r="W59" s="15">
        <v>1257</v>
      </c>
      <c r="X59" s="22">
        <v>1140</v>
      </c>
      <c r="Y59" s="22">
        <v>1425</v>
      </c>
    </row>
    <row r="60" spans="1:25">
      <c r="A60" s="14">
        <v>58</v>
      </c>
      <c r="B60" s="14">
        <v>371</v>
      </c>
      <c r="C60" s="14" t="s">
        <v>203</v>
      </c>
      <c r="D60" s="14" t="s">
        <v>167</v>
      </c>
      <c r="E60" s="14" t="s">
        <v>195</v>
      </c>
      <c r="F60" s="15">
        <v>6</v>
      </c>
      <c r="G60" s="15">
        <v>9</v>
      </c>
      <c r="H60" s="15">
        <v>11</v>
      </c>
      <c r="I60" s="21">
        <v>12</v>
      </c>
      <c r="J60" s="21">
        <v>24</v>
      </c>
      <c r="K60" s="21">
        <v>26</v>
      </c>
      <c r="L60" s="21">
        <v>1</v>
      </c>
      <c r="M60" s="21">
        <v>1</v>
      </c>
      <c r="N60" s="21">
        <v>1</v>
      </c>
      <c r="O60" s="21">
        <v>2</v>
      </c>
      <c r="P60" s="21">
        <v>4</v>
      </c>
      <c r="Q60" s="21">
        <v>6</v>
      </c>
      <c r="R60" s="15">
        <v>100</v>
      </c>
      <c r="S60" s="15">
        <v>150</v>
      </c>
      <c r="T60" s="15">
        <v>84.5</v>
      </c>
      <c r="U60" s="15">
        <v>169</v>
      </c>
      <c r="V60" s="15">
        <v>488.5</v>
      </c>
      <c r="W60" s="15">
        <v>684</v>
      </c>
      <c r="X60" s="22">
        <v>1235</v>
      </c>
      <c r="Y60" s="22">
        <v>1543.75</v>
      </c>
    </row>
    <row r="61" spans="1:25">
      <c r="A61" s="14">
        <v>59</v>
      </c>
      <c r="B61" s="14">
        <v>740</v>
      </c>
      <c r="C61" s="14" t="s">
        <v>171</v>
      </c>
      <c r="D61" s="14" t="s">
        <v>141</v>
      </c>
      <c r="E61" s="14" t="s">
        <v>155</v>
      </c>
      <c r="F61" s="15">
        <v>6</v>
      </c>
      <c r="G61" s="15">
        <v>9</v>
      </c>
      <c r="H61" s="15">
        <v>31</v>
      </c>
      <c r="I61" s="21">
        <v>35</v>
      </c>
      <c r="J61" s="21">
        <v>31</v>
      </c>
      <c r="K61" s="21">
        <v>35</v>
      </c>
      <c r="L61" s="21">
        <v>4</v>
      </c>
      <c r="M61" s="21">
        <v>5</v>
      </c>
      <c r="N61" s="21">
        <v>1</v>
      </c>
      <c r="O61" s="21">
        <v>2</v>
      </c>
      <c r="P61" s="21">
        <v>2</v>
      </c>
      <c r="Q61" s="21">
        <v>4</v>
      </c>
      <c r="R61" s="15">
        <v>198</v>
      </c>
      <c r="S61" s="15">
        <v>297</v>
      </c>
      <c r="T61" s="15">
        <v>1338.04</v>
      </c>
      <c r="U61" s="15">
        <v>1538.7</v>
      </c>
      <c r="V61" s="15">
        <v>756.5</v>
      </c>
      <c r="W61" s="17">
        <v>946</v>
      </c>
      <c r="X61" s="22">
        <v>4103</v>
      </c>
      <c r="Y61" s="22">
        <v>5128.75</v>
      </c>
    </row>
    <row r="62" spans="1:25">
      <c r="A62" s="14">
        <v>60</v>
      </c>
      <c r="B62" s="14">
        <v>539</v>
      </c>
      <c r="C62" s="14" t="s">
        <v>204</v>
      </c>
      <c r="D62" s="14" t="s">
        <v>167</v>
      </c>
      <c r="E62" s="14" t="s">
        <v>195</v>
      </c>
      <c r="F62" s="15">
        <v>6</v>
      </c>
      <c r="G62" s="15">
        <v>9</v>
      </c>
      <c r="H62" s="15">
        <v>10</v>
      </c>
      <c r="I62" s="21">
        <v>10</v>
      </c>
      <c r="J62" s="21">
        <v>18</v>
      </c>
      <c r="K62" s="21">
        <v>18</v>
      </c>
      <c r="L62" s="21">
        <v>1</v>
      </c>
      <c r="M62" s="21">
        <v>1</v>
      </c>
      <c r="N62" s="21">
        <v>1</v>
      </c>
      <c r="O62" s="21">
        <v>2</v>
      </c>
      <c r="P62" s="21">
        <v>4</v>
      </c>
      <c r="Q62" s="21">
        <v>6</v>
      </c>
      <c r="R62" s="15">
        <v>264</v>
      </c>
      <c r="S62" s="15">
        <v>396</v>
      </c>
      <c r="T62" s="15">
        <v>84.5</v>
      </c>
      <c r="U62" s="15">
        <v>169</v>
      </c>
      <c r="V62" s="15">
        <v>554</v>
      </c>
      <c r="W62" s="17">
        <v>693</v>
      </c>
      <c r="X62" s="22">
        <v>849.72</v>
      </c>
      <c r="Y62" s="22">
        <v>1189.61</v>
      </c>
    </row>
    <row r="63" spans="1:25">
      <c r="A63" s="14">
        <v>61</v>
      </c>
      <c r="B63" s="14">
        <v>339</v>
      </c>
      <c r="C63" s="14" t="s">
        <v>139</v>
      </c>
      <c r="D63" s="14" t="s">
        <v>137</v>
      </c>
      <c r="E63" s="14" t="s">
        <v>120</v>
      </c>
      <c r="F63" s="15">
        <v>17</v>
      </c>
      <c r="G63" s="15">
        <v>22</v>
      </c>
      <c r="H63" s="15">
        <v>12</v>
      </c>
      <c r="I63" s="21">
        <v>13</v>
      </c>
      <c r="J63" s="21">
        <v>29</v>
      </c>
      <c r="K63" s="21">
        <v>32</v>
      </c>
      <c r="L63" s="21">
        <v>3</v>
      </c>
      <c r="M63" s="21">
        <v>4</v>
      </c>
      <c r="N63" s="21">
        <v>1</v>
      </c>
      <c r="O63" s="21">
        <v>2</v>
      </c>
      <c r="P63" s="21">
        <v>7</v>
      </c>
      <c r="Q63" s="21">
        <v>11</v>
      </c>
      <c r="R63" s="17">
        <v>150</v>
      </c>
      <c r="S63" s="15">
        <v>225</v>
      </c>
      <c r="T63" s="15">
        <v>446.01</v>
      </c>
      <c r="U63" s="15">
        <v>669</v>
      </c>
      <c r="V63" s="15">
        <v>1311.99</v>
      </c>
      <c r="W63" s="15">
        <v>1443</v>
      </c>
      <c r="X63" s="22">
        <v>2574</v>
      </c>
      <c r="Y63" s="22">
        <v>3217.5</v>
      </c>
    </row>
    <row r="64" spans="1:25">
      <c r="A64" s="14">
        <v>62</v>
      </c>
      <c r="B64" s="14">
        <v>572</v>
      </c>
      <c r="C64" s="14" t="s">
        <v>188</v>
      </c>
      <c r="D64" s="14" t="s">
        <v>132</v>
      </c>
      <c r="E64" s="14" t="s">
        <v>176</v>
      </c>
      <c r="F64" s="15">
        <v>17</v>
      </c>
      <c r="G64" s="15">
        <v>23</v>
      </c>
      <c r="H64" s="15">
        <v>24</v>
      </c>
      <c r="I64" s="21">
        <v>28</v>
      </c>
      <c r="J64" s="21">
        <v>48</v>
      </c>
      <c r="K64" s="21">
        <v>55</v>
      </c>
      <c r="L64" s="21">
        <v>2</v>
      </c>
      <c r="M64" s="21">
        <v>3</v>
      </c>
      <c r="N64" s="21">
        <v>1</v>
      </c>
      <c r="O64" s="21">
        <v>2</v>
      </c>
      <c r="P64" s="21">
        <v>11</v>
      </c>
      <c r="Q64" s="21">
        <v>17</v>
      </c>
      <c r="R64" s="15">
        <v>2100.96</v>
      </c>
      <c r="S64" s="15">
        <v>2521.15</v>
      </c>
      <c r="T64" s="15">
        <v>540.03</v>
      </c>
      <c r="U64" s="15">
        <v>648</v>
      </c>
      <c r="V64" s="15">
        <v>541.72</v>
      </c>
      <c r="W64" s="17">
        <v>677</v>
      </c>
      <c r="X64" s="22">
        <v>1277.47</v>
      </c>
      <c r="Y64" s="22">
        <v>1596.84</v>
      </c>
    </row>
    <row r="65" spans="1:25">
      <c r="A65" s="14">
        <v>63</v>
      </c>
      <c r="B65" s="14">
        <v>720</v>
      </c>
      <c r="C65" s="14" t="s">
        <v>205</v>
      </c>
      <c r="D65" s="14" t="s">
        <v>141</v>
      </c>
      <c r="E65" s="14" t="s">
        <v>195</v>
      </c>
      <c r="F65" s="15">
        <v>6</v>
      </c>
      <c r="G65" s="15">
        <v>9</v>
      </c>
      <c r="H65" s="15">
        <v>20</v>
      </c>
      <c r="I65" s="21">
        <v>23</v>
      </c>
      <c r="J65" s="21">
        <v>8</v>
      </c>
      <c r="K65" s="21">
        <v>5</v>
      </c>
      <c r="L65" s="21">
        <v>1</v>
      </c>
      <c r="M65" s="21">
        <v>1</v>
      </c>
      <c r="N65" s="21">
        <v>1</v>
      </c>
      <c r="O65" s="21">
        <v>2</v>
      </c>
      <c r="P65" s="21">
        <v>1</v>
      </c>
      <c r="Q65" s="21">
        <v>3</v>
      </c>
      <c r="R65" s="15">
        <v>284</v>
      </c>
      <c r="S65" s="15">
        <v>426</v>
      </c>
      <c r="T65" s="15">
        <v>84.5</v>
      </c>
      <c r="U65" s="15">
        <v>169</v>
      </c>
      <c r="V65" s="15">
        <v>511.78</v>
      </c>
      <c r="W65" s="17">
        <v>640</v>
      </c>
      <c r="X65" s="22">
        <v>1833</v>
      </c>
      <c r="Y65" s="22">
        <v>2291.25</v>
      </c>
    </row>
    <row r="66" spans="1:25">
      <c r="A66" s="14">
        <v>64</v>
      </c>
      <c r="B66" s="14">
        <v>594</v>
      </c>
      <c r="C66" s="14" t="s">
        <v>206</v>
      </c>
      <c r="D66" s="14" t="s">
        <v>141</v>
      </c>
      <c r="E66" s="14" t="s">
        <v>195</v>
      </c>
      <c r="F66" s="15">
        <v>6</v>
      </c>
      <c r="G66" s="15">
        <v>9</v>
      </c>
      <c r="H66" s="15">
        <v>18</v>
      </c>
      <c r="I66" s="21">
        <v>20</v>
      </c>
      <c r="J66" s="21">
        <v>18</v>
      </c>
      <c r="K66" s="21">
        <v>18</v>
      </c>
      <c r="L66" s="21">
        <v>1</v>
      </c>
      <c r="M66" s="21">
        <v>1</v>
      </c>
      <c r="N66" s="21">
        <v>1</v>
      </c>
      <c r="O66" s="21">
        <v>2</v>
      </c>
      <c r="P66" s="21">
        <v>3</v>
      </c>
      <c r="Q66" s="21">
        <v>5</v>
      </c>
      <c r="R66" s="15">
        <v>264</v>
      </c>
      <c r="S66" s="15">
        <v>396</v>
      </c>
      <c r="T66" s="15">
        <v>258.01</v>
      </c>
      <c r="U66" s="15">
        <v>387</v>
      </c>
      <c r="V66" s="15">
        <v>260.5</v>
      </c>
      <c r="W66" s="15">
        <v>365</v>
      </c>
      <c r="X66" s="22">
        <v>3040</v>
      </c>
      <c r="Y66" s="22">
        <v>3800</v>
      </c>
    </row>
    <row r="67" spans="1:25">
      <c r="A67" s="14">
        <v>65</v>
      </c>
      <c r="B67" s="14">
        <v>56</v>
      </c>
      <c r="C67" s="14" t="s">
        <v>219</v>
      </c>
      <c r="D67" s="14" t="s">
        <v>167</v>
      </c>
      <c r="E67" s="14" t="s">
        <v>212</v>
      </c>
      <c r="F67" s="15">
        <v>6</v>
      </c>
      <c r="G67" s="15">
        <v>9</v>
      </c>
      <c r="H67" s="15">
        <v>36</v>
      </c>
      <c r="I67" s="21">
        <v>41</v>
      </c>
      <c r="J67" s="21">
        <v>29</v>
      </c>
      <c r="K67" s="21">
        <v>32</v>
      </c>
      <c r="L67" s="21">
        <v>1</v>
      </c>
      <c r="M67" s="21">
        <v>1</v>
      </c>
      <c r="N67" s="21">
        <v>1</v>
      </c>
      <c r="O67" s="21">
        <v>2</v>
      </c>
      <c r="P67" s="21">
        <v>10</v>
      </c>
      <c r="Q67" s="21">
        <v>15</v>
      </c>
      <c r="R67" s="15">
        <v>66</v>
      </c>
      <c r="S67" s="15">
        <v>99</v>
      </c>
      <c r="T67" s="15">
        <v>148.75</v>
      </c>
      <c r="U67" s="15">
        <v>223.1</v>
      </c>
      <c r="V67" s="15">
        <v>204</v>
      </c>
      <c r="W67" s="15">
        <v>286</v>
      </c>
      <c r="X67" s="22">
        <v>5719.01</v>
      </c>
      <c r="Y67" s="22">
        <v>6290.91</v>
      </c>
    </row>
    <row r="68" spans="1:25">
      <c r="A68" s="14">
        <v>66</v>
      </c>
      <c r="B68" s="14">
        <v>351</v>
      </c>
      <c r="C68" s="14" t="s">
        <v>220</v>
      </c>
      <c r="D68" s="14" t="s">
        <v>132</v>
      </c>
      <c r="E68" s="14" t="s">
        <v>212</v>
      </c>
      <c r="F68" s="15">
        <v>17</v>
      </c>
      <c r="G68" s="15">
        <v>23</v>
      </c>
      <c r="H68" s="15">
        <v>21</v>
      </c>
      <c r="I68" s="21">
        <v>24</v>
      </c>
      <c r="J68" s="21">
        <v>23</v>
      </c>
      <c r="K68" s="21">
        <v>24</v>
      </c>
      <c r="L68" s="21">
        <v>7</v>
      </c>
      <c r="M68" s="21">
        <v>9</v>
      </c>
      <c r="N68" s="21">
        <v>1</v>
      </c>
      <c r="O68" s="21">
        <v>2</v>
      </c>
      <c r="P68" s="21">
        <v>4</v>
      </c>
      <c r="Q68" s="21">
        <v>6</v>
      </c>
      <c r="R68" s="17">
        <v>150</v>
      </c>
      <c r="S68" s="15">
        <v>225</v>
      </c>
      <c r="T68" s="15">
        <v>1800.05</v>
      </c>
      <c r="U68" s="15">
        <v>1980.1</v>
      </c>
      <c r="V68" s="15">
        <v>274</v>
      </c>
      <c r="W68" s="15">
        <v>384</v>
      </c>
      <c r="X68" s="22">
        <v>374</v>
      </c>
      <c r="Y68" s="22">
        <v>523.6</v>
      </c>
    </row>
    <row r="69" spans="1:25">
      <c r="A69" s="14">
        <v>67</v>
      </c>
      <c r="B69" s="14">
        <v>549</v>
      </c>
      <c r="C69" s="14" t="s">
        <v>207</v>
      </c>
      <c r="D69" s="14" t="s">
        <v>167</v>
      </c>
      <c r="E69" s="14" t="s">
        <v>195</v>
      </c>
      <c r="F69" s="15">
        <v>6</v>
      </c>
      <c r="G69" s="15">
        <v>9</v>
      </c>
      <c r="H69" s="15">
        <v>23</v>
      </c>
      <c r="I69" s="21">
        <v>27</v>
      </c>
      <c r="J69" s="21">
        <v>19</v>
      </c>
      <c r="K69" s="21">
        <v>19</v>
      </c>
      <c r="L69" s="21">
        <v>1</v>
      </c>
      <c r="M69" s="21">
        <v>1</v>
      </c>
      <c r="N69" s="21">
        <v>1</v>
      </c>
      <c r="O69" s="21">
        <v>2</v>
      </c>
      <c r="P69" s="21">
        <v>5</v>
      </c>
      <c r="Q69" s="21">
        <v>8</v>
      </c>
      <c r="R69" s="15">
        <v>100</v>
      </c>
      <c r="S69" s="15">
        <v>150</v>
      </c>
      <c r="T69" s="15">
        <v>84.5</v>
      </c>
      <c r="U69" s="15">
        <v>169</v>
      </c>
      <c r="V69" s="15">
        <v>431</v>
      </c>
      <c r="W69" s="15">
        <v>603</v>
      </c>
      <c r="X69" s="22">
        <v>2660</v>
      </c>
      <c r="Y69" s="22">
        <v>3325</v>
      </c>
    </row>
    <row r="70" spans="1:25">
      <c r="A70" s="14">
        <v>68</v>
      </c>
      <c r="B70" s="14">
        <v>545</v>
      </c>
      <c r="C70" s="14" t="s">
        <v>172</v>
      </c>
      <c r="D70" s="14" t="s">
        <v>141</v>
      </c>
      <c r="E70" s="14" t="s">
        <v>155</v>
      </c>
      <c r="F70" s="15">
        <v>6</v>
      </c>
      <c r="G70" s="15">
        <v>9</v>
      </c>
      <c r="H70" s="15">
        <v>41</v>
      </c>
      <c r="I70" s="21">
        <v>47</v>
      </c>
      <c r="J70" s="21">
        <v>25</v>
      </c>
      <c r="K70" s="21">
        <v>27</v>
      </c>
      <c r="L70" s="21">
        <v>1</v>
      </c>
      <c r="M70" s="21">
        <v>1</v>
      </c>
      <c r="N70" s="21">
        <v>2</v>
      </c>
      <c r="O70" s="21">
        <v>3</v>
      </c>
      <c r="P70" s="21">
        <v>3</v>
      </c>
      <c r="Q70" s="21">
        <v>5</v>
      </c>
      <c r="R70" s="15">
        <v>100</v>
      </c>
      <c r="S70" s="15">
        <v>150</v>
      </c>
      <c r="T70" s="15">
        <v>84.5</v>
      </c>
      <c r="U70" s="15">
        <v>169</v>
      </c>
      <c r="V70" s="15">
        <v>140</v>
      </c>
      <c r="W70" s="15">
        <v>196</v>
      </c>
      <c r="X70" s="22">
        <v>3828.89</v>
      </c>
      <c r="Y70" s="22">
        <v>4786.11</v>
      </c>
    </row>
    <row r="71" spans="1:25">
      <c r="A71" s="14">
        <v>69</v>
      </c>
      <c r="B71" s="14">
        <v>706</v>
      </c>
      <c r="C71" s="14" t="s">
        <v>221</v>
      </c>
      <c r="D71" s="14" t="s">
        <v>141</v>
      </c>
      <c r="E71" s="14" t="s">
        <v>212</v>
      </c>
      <c r="F71" s="15">
        <v>6</v>
      </c>
      <c r="G71" s="15">
        <v>9</v>
      </c>
      <c r="H71" s="15">
        <v>9</v>
      </c>
      <c r="I71" s="21">
        <v>9</v>
      </c>
      <c r="J71" s="21">
        <v>29</v>
      </c>
      <c r="K71" s="21">
        <v>32</v>
      </c>
      <c r="L71" s="21">
        <v>1</v>
      </c>
      <c r="M71" s="21">
        <v>1</v>
      </c>
      <c r="N71" s="21">
        <v>2</v>
      </c>
      <c r="O71" s="21">
        <v>3</v>
      </c>
      <c r="P71" s="21">
        <v>9</v>
      </c>
      <c r="Q71" s="21">
        <v>14</v>
      </c>
      <c r="R71" s="15">
        <v>198</v>
      </c>
      <c r="S71" s="15">
        <v>297</v>
      </c>
      <c r="T71" s="15">
        <v>84.5</v>
      </c>
      <c r="U71" s="15">
        <v>169</v>
      </c>
      <c r="V71" s="15">
        <v>896.5</v>
      </c>
      <c r="W71" s="17">
        <v>1121</v>
      </c>
      <c r="X71" s="22">
        <v>950</v>
      </c>
      <c r="Y71" s="22">
        <v>1330</v>
      </c>
    </row>
    <row r="72" spans="1:25">
      <c r="A72" s="14">
        <v>70</v>
      </c>
      <c r="B72" s="14">
        <v>716</v>
      </c>
      <c r="C72" s="14" t="s">
        <v>208</v>
      </c>
      <c r="D72" s="14" t="s">
        <v>167</v>
      </c>
      <c r="E72" s="14" t="s">
        <v>195</v>
      </c>
      <c r="F72" s="15">
        <v>6</v>
      </c>
      <c r="G72" s="15">
        <v>9</v>
      </c>
      <c r="H72" s="15">
        <v>11</v>
      </c>
      <c r="I72" s="21">
        <v>12</v>
      </c>
      <c r="J72" s="21">
        <v>23</v>
      </c>
      <c r="K72" s="21">
        <v>24</v>
      </c>
      <c r="L72" s="21">
        <v>1</v>
      </c>
      <c r="M72" s="21">
        <v>1</v>
      </c>
      <c r="N72" s="21">
        <v>2</v>
      </c>
      <c r="O72" s="21">
        <v>3</v>
      </c>
      <c r="P72" s="21">
        <v>3</v>
      </c>
      <c r="Q72" s="21">
        <v>5</v>
      </c>
      <c r="R72" s="15">
        <v>528.01</v>
      </c>
      <c r="S72" s="15">
        <v>739.21</v>
      </c>
      <c r="T72" s="15">
        <v>84.5</v>
      </c>
      <c r="U72" s="15">
        <v>169</v>
      </c>
      <c r="V72" s="15">
        <v>239</v>
      </c>
      <c r="W72" s="15">
        <v>335</v>
      </c>
      <c r="X72" s="22">
        <v>1850</v>
      </c>
      <c r="Y72" s="22">
        <v>2312.5</v>
      </c>
    </row>
    <row r="73" spans="1:25">
      <c r="A73" s="16">
        <v>71</v>
      </c>
      <c r="B73" s="16">
        <v>752</v>
      </c>
      <c r="C73" s="16" t="s">
        <v>140</v>
      </c>
      <c r="D73" s="16" t="s">
        <v>141</v>
      </c>
      <c r="E73" s="16" t="s">
        <v>120</v>
      </c>
      <c r="F73" s="17">
        <v>6</v>
      </c>
      <c r="G73" s="15">
        <v>9</v>
      </c>
      <c r="H73" s="15">
        <v>9</v>
      </c>
      <c r="I73" s="21">
        <v>9</v>
      </c>
      <c r="J73" s="21">
        <v>16</v>
      </c>
      <c r="K73" s="21">
        <v>15</v>
      </c>
      <c r="L73" s="21">
        <v>1</v>
      </c>
      <c r="M73" s="21">
        <v>1</v>
      </c>
      <c r="N73" s="21">
        <v>1</v>
      </c>
      <c r="O73" s="21">
        <v>2</v>
      </c>
      <c r="P73" s="21">
        <v>4</v>
      </c>
      <c r="Q73" s="21">
        <v>6</v>
      </c>
      <c r="R73" s="15">
        <v>53.35</v>
      </c>
      <c r="S73" s="15">
        <v>80.03</v>
      </c>
      <c r="T73" s="15">
        <v>84.5</v>
      </c>
      <c r="U73" s="15">
        <v>169</v>
      </c>
      <c r="V73" s="15">
        <v>167.5</v>
      </c>
      <c r="W73" s="15">
        <v>235</v>
      </c>
      <c r="X73" s="22">
        <v>954</v>
      </c>
      <c r="Y73" s="22">
        <v>1335.6</v>
      </c>
    </row>
    <row r="74" spans="1:25">
      <c r="A74" s="14">
        <v>72</v>
      </c>
      <c r="B74" s="14">
        <v>741</v>
      </c>
      <c r="C74" s="14" t="s">
        <v>142</v>
      </c>
      <c r="D74" s="14" t="s">
        <v>141</v>
      </c>
      <c r="E74" s="14" t="s">
        <v>120</v>
      </c>
      <c r="F74" s="15">
        <v>6</v>
      </c>
      <c r="G74" s="15">
        <v>9</v>
      </c>
      <c r="H74" s="15">
        <v>21</v>
      </c>
      <c r="I74" s="21">
        <v>23</v>
      </c>
      <c r="J74" s="21">
        <v>27</v>
      </c>
      <c r="K74" s="21">
        <v>29</v>
      </c>
      <c r="L74" s="21">
        <v>1</v>
      </c>
      <c r="M74" s="21">
        <v>1</v>
      </c>
      <c r="N74" s="21">
        <v>2</v>
      </c>
      <c r="O74" s="21">
        <v>3</v>
      </c>
      <c r="P74" s="21">
        <v>2</v>
      </c>
      <c r="Q74" s="21">
        <v>4</v>
      </c>
      <c r="R74" s="15">
        <v>100</v>
      </c>
      <c r="S74" s="15">
        <v>150</v>
      </c>
      <c r="T74" s="15">
        <v>84.5</v>
      </c>
      <c r="U74" s="15">
        <v>169</v>
      </c>
      <c r="V74" s="15">
        <v>385</v>
      </c>
      <c r="W74" s="15">
        <v>539</v>
      </c>
      <c r="X74" s="22">
        <v>285</v>
      </c>
      <c r="Y74" s="22">
        <v>399</v>
      </c>
    </row>
    <row r="75" spans="1:25">
      <c r="A75" s="14">
        <v>73</v>
      </c>
      <c r="B75" s="14">
        <v>710</v>
      </c>
      <c r="C75" s="14" t="s">
        <v>222</v>
      </c>
      <c r="D75" s="14" t="s">
        <v>141</v>
      </c>
      <c r="E75" s="14" t="s">
        <v>212</v>
      </c>
      <c r="F75" s="15">
        <v>6</v>
      </c>
      <c r="G75" s="15">
        <v>9</v>
      </c>
      <c r="H75" s="15">
        <v>14</v>
      </c>
      <c r="I75" s="21">
        <v>15</v>
      </c>
      <c r="J75" s="21">
        <v>44</v>
      </c>
      <c r="K75" s="21">
        <v>50</v>
      </c>
      <c r="L75" s="21">
        <v>1</v>
      </c>
      <c r="M75" s="21">
        <v>1</v>
      </c>
      <c r="N75" s="21">
        <v>1</v>
      </c>
      <c r="O75" s="21">
        <v>2</v>
      </c>
      <c r="P75" s="21">
        <v>1</v>
      </c>
      <c r="Q75" s="21">
        <v>3</v>
      </c>
      <c r="R75" s="15">
        <v>66</v>
      </c>
      <c r="S75" s="15">
        <v>99</v>
      </c>
      <c r="T75" s="15">
        <v>84.5</v>
      </c>
      <c r="U75" s="15">
        <v>169</v>
      </c>
      <c r="V75" s="15">
        <v>551</v>
      </c>
      <c r="W75" s="17">
        <v>689</v>
      </c>
      <c r="X75" s="22">
        <v>1460.34</v>
      </c>
      <c r="Y75" s="22">
        <v>1825.43</v>
      </c>
    </row>
    <row r="76" spans="1:25">
      <c r="A76" s="14">
        <v>74</v>
      </c>
      <c r="B76" s="14">
        <v>732</v>
      </c>
      <c r="C76" s="14" t="s">
        <v>209</v>
      </c>
      <c r="D76" s="14" t="s">
        <v>167</v>
      </c>
      <c r="E76" s="14" t="s">
        <v>195</v>
      </c>
      <c r="F76" s="15">
        <v>6</v>
      </c>
      <c r="G76" s="15">
        <v>9</v>
      </c>
      <c r="H76" s="15">
        <v>16</v>
      </c>
      <c r="I76" s="21">
        <v>18</v>
      </c>
      <c r="J76" s="21">
        <v>44</v>
      </c>
      <c r="K76" s="21">
        <v>50</v>
      </c>
      <c r="L76" s="21">
        <v>1</v>
      </c>
      <c r="M76" s="21">
        <v>1</v>
      </c>
      <c r="N76" s="21">
        <v>1</v>
      </c>
      <c r="O76" s="21">
        <v>2</v>
      </c>
      <c r="P76" s="21">
        <v>1</v>
      </c>
      <c r="Q76" s="21">
        <v>3</v>
      </c>
      <c r="R76" s="15">
        <v>558</v>
      </c>
      <c r="S76" s="15">
        <v>781.2</v>
      </c>
      <c r="T76" s="15">
        <v>952.02</v>
      </c>
      <c r="U76" s="15">
        <v>1142.4</v>
      </c>
      <c r="V76" s="15">
        <v>415.5</v>
      </c>
      <c r="W76" s="15">
        <v>582</v>
      </c>
      <c r="X76" s="22">
        <v>3236</v>
      </c>
      <c r="Y76" s="22">
        <v>4045</v>
      </c>
    </row>
    <row r="77" spans="1:25">
      <c r="A77" s="14">
        <v>75</v>
      </c>
      <c r="B77" s="14">
        <v>357</v>
      </c>
      <c r="C77" s="14" t="s">
        <v>143</v>
      </c>
      <c r="D77" s="14" t="s">
        <v>132</v>
      </c>
      <c r="E77" s="14" t="s">
        <v>120</v>
      </c>
      <c r="F77" s="15">
        <v>17</v>
      </c>
      <c r="G77" s="15">
        <v>23</v>
      </c>
      <c r="H77" s="15">
        <v>25</v>
      </c>
      <c r="I77" s="21">
        <v>29</v>
      </c>
      <c r="J77" s="21">
        <v>55</v>
      </c>
      <c r="K77" s="21">
        <v>63</v>
      </c>
      <c r="L77" s="21">
        <v>1</v>
      </c>
      <c r="M77" s="21">
        <v>1</v>
      </c>
      <c r="N77" s="21">
        <v>1</v>
      </c>
      <c r="O77" s="21">
        <v>2</v>
      </c>
      <c r="P77" s="21">
        <v>17</v>
      </c>
      <c r="Q77" s="21">
        <v>22</v>
      </c>
      <c r="R77" s="15">
        <v>432.3</v>
      </c>
      <c r="S77" s="15">
        <v>648.45</v>
      </c>
      <c r="T77" s="15">
        <v>84.5</v>
      </c>
      <c r="U77" s="15">
        <v>169</v>
      </c>
      <c r="V77" s="15">
        <v>703.7</v>
      </c>
      <c r="W77" s="17">
        <v>880</v>
      </c>
      <c r="X77" s="22">
        <v>1235</v>
      </c>
      <c r="Y77" s="22">
        <v>1543.75</v>
      </c>
    </row>
    <row r="78" spans="1:25">
      <c r="A78" s="14">
        <v>76</v>
      </c>
      <c r="B78" s="14">
        <v>570</v>
      </c>
      <c r="C78" s="14" t="s">
        <v>144</v>
      </c>
      <c r="D78" s="14" t="s">
        <v>135</v>
      </c>
      <c r="E78" s="14" t="s">
        <v>120</v>
      </c>
      <c r="F78" s="15">
        <v>6</v>
      </c>
      <c r="G78" s="15">
        <v>11</v>
      </c>
      <c r="H78" s="15">
        <v>15</v>
      </c>
      <c r="I78" s="21">
        <v>17</v>
      </c>
      <c r="J78" s="21">
        <v>45</v>
      </c>
      <c r="K78" s="21">
        <v>51</v>
      </c>
      <c r="L78" s="21">
        <v>2</v>
      </c>
      <c r="M78" s="21">
        <v>3</v>
      </c>
      <c r="N78" s="21">
        <v>1</v>
      </c>
      <c r="O78" s="21">
        <v>2</v>
      </c>
      <c r="P78" s="21">
        <v>4</v>
      </c>
      <c r="Q78" s="21">
        <v>6</v>
      </c>
      <c r="R78" s="17">
        <v>150</v>
      </c>
      <c r="S78" s="15">
        <v>225</v>
      </c>
      <c r="T78" s="15">
        <v>84.5</v>
      </c>
      <c r="U78" s="15">
        <v>169</v>
      </c>
      <c r="V78" s="15">
        <v>240.5</v>
      </c>
      <c r="W78" s="15">
        <v>337</v>
      </c>
      <c r="X78" s="22">
        <v>380</v>
      </c>
      <c r="Y78" s="22">
        <v>532</v>
      </c>
    </row>
    <row r="79" spans="1:25">
      <c r="A79" s="14">
        <v>77</v>
      </c>
      <c r="B79" s="14">
        <v>738</v>
      </c>
      <c r="C79" s="14" t="s">
        <v>223</v>
      </c>
      <c r="D79" s="14" t="s">
        <v>167</v>
      </c>
      <c r="E79" s="14" t="s">
        <v>212</v>
      </c>
      <c r="F79" s="15">
        <v>6</v>
      </c>
      <c r="G79" s="15">
        <v>9</v>
      </c>
      <c r="H79" s="15">
        <v>28</v>
      </c>
      <c r="I79" s="21">
        <v>33</v>
      </c>
      <c r="J79" s="21">
        <v>48</v>
      </c>
      <c r="K79" s="21">
        <v>55</v>
      </c>
      <c r="L79" s="21">
        <v>1</v>
      </c>
      <c r="M79" s="21">
        <v>1</v>
      </c>
      <c r="N79" s="21">
        <v>1</v>
      </c>
      <c r="O79" s="21">
        <v>2</v>
      </c>
      <c r="P79" s="21">
        <v>6</v>
      </c>
      <c r="Q79" s="21">
        <v>9</v>
      </c>
      <c r="R79" s="15">
        <v>100</v>
      </c>
      <c r="S79" s="15">
        <v>150</v>
      </c>
      <c r="T79" s="15">
        <v>84.5</v>
      </c>
      <c r="U79" s="15">
        <v>169</v>
      </c>
      <c r="V79" s="15">
        <v>543.5</v>
      </c>
      <c r="W79" s="17">
        <v>679</v>
      </c>
      <c r="X79" s="22">
        <v>570</v>
      </c>
      <c r="Y79" s="22">
        <v>798</v>
      </c>
    </row>
    <row r="80" spans="1:25">
      <c r="A80" s="14">
        <v>78</v>
      </c>
      <c r="B80" s="14">
        <v>723</v>
      </c>
      <c r="C80" s="14" t="s">
        <v>189</v>
      </c>
      <c r="D80" s="14" t="s">
        <v>141</v>
      </c>
      <c r="E80" s="14" t="s">
        <v>176</v>
      </c>
      <c r="F80" s="15">
        <v>6</v>
      </c>
      <c r="G80" s="15">
        <v>9</v>
      </c>
      <c r="H80" s="15">
        <v>25</v>
      </c>
      <c r="I80" s="21">
        <v>29</v>
      </c>
      <c r="J80" s="21">
        <v>29</v>
      </c>
      <c r="K80" s="21">
        <v>32</v>
      </c>
      <c r="L80" s="21">
        <v>1</v>
      </c>
      <c r="M80" s="21">
        <v>1</v>
      </c>
      <c r="N80" s="21">
        <v>1</v>
      </c>
      <c r="O80" s="21">
        <v>2</v>
      </c>
      <c r="P80" s="21">
        <v>2</v>
      </c>
      <c r="Q80" s="21">
        <v>4</v>
      </c>
      <c r="R80" s="15">
        <v>132</v>
      </c>
      <c r="S80" s="15">
        <v>198</v>
      </c>
      <c r="T80" s="15">
        <v>84.5</v>
      </c>
      <c r="U80" s="15">
        <v>169</v>
      </c>
      <c r="V80" s="15">
        <v>1109.5</v>
      </c>
      <c r="W80" s="15">
        <v>1220</v>
      </c>
      <c r="X80" s="22">
        <v>882</v>
      </c>
      <c r="Y80" s="22">
        <v>1234.8</v>
      </c>
    </row>
    <row r="81" spans="1:25">
      <c r="A81" s="14">
        <v>79</v>
      </c>
      <c r="B81" s="14">
        <v>755</v>
      </c>
      <c r="C81" s="14" t="s">
        <v>224</v>
      </c>
      <c r="D81" s="14" t="s">
        <v>141</v>
      </c>
      <c r="E81" s="14" t="s">
        <v>212</v>
      </c>
      <c r="F81" s="15">
        <v>6</v>
      </c>
      <c r="G81" s="15">
        <v>9</v>
      </c>
      <c r="H81" s="15">
        <v>9</v>
      </c>
      <c r="I81" s="21">
        <v>9</v>
      </c>
      <c r="J81" s="21">
        <v>11</v>
      </c>
      <c r="K81" s="21">
        <v>9</v>
      </c>
      <c r="L81" s="21">
        <v>1</v>
      </c>
      <c r="M81" s="21">
        <v>1</v>
      </c>
      <c r="N81" s="21">
        <v>1</v>
      </c>
      <c r="O81" s="21">
        <v>2</v>
      </c>
      <c r="P81" s="21">
        <v>1</v>
      </c>
      <c r="Q81" s="21">
        <v>3</v>
      </c>
      <c r="R81" s="15">
        <v>132</v>
      </c>
      <c r="S81" s="15">
        <v>198</v>
      </c>
      <c r="T81" s="15">
        <v>84.5</v>
      </c>
      <c r="U81" s="15">
        <v>169</v>
      </c>
      <c r="V81" s="15">
        <v>385</v>
      </c>
      <c r="W81" s="15">
        <v>539</v>
      </c>
      <c r="X81" s="22">
        <v>160</v>
      </c>
      <c r="Y81" s="22">
        <v>224</v>
      </c>
    </row>
    <row r="82" s="2" customFormat="1" spans="1:25">
      <c r="A82" s="16">
        <v>80</v>
      </c>
      <c r="B82" s="16">
        <v>753</v>
      </c>
      <c r="C82" s="16" t="s">
        <v>173</v>
      </c>
      <c r="D82" s="16" t="s">
        <v>141</v>
      </c>
      <c r="E82" s="16" t="s">
        <v>155</v>
      </c>
      <c r="F82" s="17">
        <v>6</v>
      </c>
      <c r="G82" s="17">
        <v>9</v>
      </c>
      <c r="H82" s="15">
        <v>9</v>
      </c>
      <c r="I82" s="21">
        <v>9</v>
      </c>
      <c r="J82" s="21">
        <v>11</v>
      </c>
      <c r="K82" s="21">
        <v>9</v>
      </c>
      <c r="L82" s="21">
        <v>1</v>
      </c>
      <c r="M82" s="21">
        <v>1</v>
      </c>
      <c r="N82" s="21">
        <v>1</v>
      </c>
      <c r="O82" s="21">
        <v>2</v>
      </c>
      <c r="P82" s="21">
        <v>1</v>
      </c>
      <c r="Q82" s="21">
        <v>3</v>
      </c>
      <c r="R82" s="15">
        <v>234.3</v>
      </c>
      <c r="S82" s="15">
        <v>351.45</v>
      </c>
      <c r="T82" s="15">
        <v>84.5</v>
      </c>
      <c r="U82" s="15">
        <v>169</v>
      </c>
      <c r="V82" s="15">
        <v>385</v>
      </c>
      <c r="W82" s="15">
        <v>539</v>
      </c>
      <c r="X82" s="22">
        <v>160</v>
      </c>
      <c r="Y82" s="22">
        <v>224</v>
      </c>
    </row>
    <row r="83" spans="1:25">
      <c r="A83" s="14">
        <v>81</v>
      </c>
      <c r="B83" s="24">
        <v>101453</v>
      </c>
      <c r="C83" s="14" t="s">
        <v>226</v>
      </c>
      <c r="D83" s="14" t="s">
        <v>137</v>
      </c>
      <c r="E83" s="14" t="s">
        <v>227</v>
      </c>
      <c r="F83" s="15">
        <v>6</v>
      </c>
      <c r="G83" s="15">
        <v>11</v>
      </c>
      <c r="H83" s="15">
        <v>15</v>
      </c>
      <c r="I83" s="21">
        <v>17</v>
      </c>
      <c r="J83" s="21">
        <v>29</v>
      </c>
      <c r="K83" s="21">
        <v>32</v>
      </c>
      <c r="L83" s="21">
        <v>2</v>
      </c>
      <c r="M83" s="21">
        <v>3</v>
      </c>
      <c r="N83" s="21">
        <v>1</v>
      </c>
      <c r="O83" s="21">
        <v>2</v>
      </c>
      <c r="P83" s="21">
        <v>8</v>
      </c>
      <c r="Q83" s="21">
        <v>12</v>
      </c>
      <c r="R83" s="15">
        <v>66</v>
      </c>
      <c r="S83" s="15">
        <v>99</v>
      </c>
      <c r="T83" s="15">
        <v>344.01</v>
      </c>
      <c r="U83" s="15">
        <v>516</v>
      </c>
      <c r="V83" s="15">
        <v>689</v>
      </c>
      <c r="W83" s="17">
        <v>861</v>
      </c>
      <c r="X83" s="22">
        <v>380</v>
      </c>
      <c r="Y83" s="22">
        <v>532</v>
      </c>
    </row>
    <row r="84" spans="1:25">
      <c r="A84" s="14">
        <v>82</v>
      </c>
      <c r="B84" s="14">
        <v>718</v>
      </c>
      <c r="C84" s="14" t="s">
        <v>190</v>
      </c>
      <c r="D84" s="14" t="s">
        <v>141</v>
      </c>
      <c r="E84" s="14" t="s">
        <v>176</v>
      </c>
      <c r="F84" s="15">
        <v>6</v>
      </c>
      <c r="G84" s="15">
        <v>9</v>
      </c>
      <c r="H84" s="15">
        <v>12</v>
      </c>
      <c r="I84" s="21">
        <v>13</v>
      </c>
      <c r="J84" s="21">
        <v>23</v>
      </c>
      <c r="K84" s="21">
        <v>24</v>
      </c>
      <c r="L84" s="21">
        <v>1</v>
      </c>
      <c r="M84" s="21">
        <v>1</v>
      </c>
      <c r="N84" s="21">
        <v>1</v>
      </c>
      <c r="O84" s="21">
        <v>2</v>
      </c>
      <c r="P84" s="21">
        <v>1</v>
      </c>
      <c r="Q84" s="21">
        <v>3</v>
      </c>
      <c r="R84" s="15">
        <v>57.73</v>
      </c>
      <c r="S84" s="15">
        <v>86.6</v>
      </c>
      <c r="T84" s="15">
        <v>84.5</v>
      </c>
      <c r="U84" s="15">
        <v>169</v>
      </c>
      <c r="V84" s="15">
        <v>134</v>
      </c>
      <c r="W84" s="15">
        <v>188</v>
      </c>
      <c r="X84" s="22">
        <v>1048</v>
      </c>
      <c r="Y84" s="22">
        <v>1310</v>
      </c>
    </row>
    <row r="85" spans="1:25">
      <c r="A85" s="14">
        <v>83</v>
      </c>
      <c r="B85" s="14">
        <v>713</v>
      </c>
      <c r="C85" s="14" t="s">
        <v>225</v>
      </c>
      <c r="D85" s="14" t="s">
        <v>141</v>
      </c>
      <c r="E85" s="14" t="s">
        <v>212</v>
      </c>
      <c r="F85" s="15">
        <v>6</v>
      </c>
      <c r="G85" s="15">
        <v>9</v>
      </c>
      <c r="H85" s="15">
        <v>14</v>
      </c>
      <c r="I85" s="21">
        <v>15</v>
      </c>
      <c r="J85" s="21">
        <v>20</v>
      </c>
      <c r="K85" s="21">
        <v>20</v>
      </c>
      <c r="L85" s="21">
        <v>1</v>
      </c>
      <c r="M85" s="21">
        <v>1</v>
      </c>
      <c r="N85" s="21">
        <v>1</v>
      </c>
      <c r="O85" s="21">
        <v>2</v>
      </c>
      <c r="P85" s="21">
        <v>1</v>
      </c>
      <c r="Q85" s="21">
        <v>3</v>
      </c>
      <c r="R85" s="15">
        <v>78</v>
      </c>
      <c r="S85" s="15">
        <v>117</v>
      </c>
      <c r="T85" s="15">
        <v>84.5</v>
      </c>
      <c r="U85" s="15">
        <v>169</v>
      </c>
      <c r="V85" s="15">
        <v>884.36</v>
      </c>
      <c r="W85" s="17">
        <v>1105</v>
      </c>
      <c r="X85" s="22">
        <v>1239</v>
      </c>
      <c r="Y85" s="22">
        <v>1548.75</v>
      </c>
    </row>
    <row r="86" spans="1:25">
      <c r="A86" s="14">
        <v>84</v>
      </c>
      <c r="B86" s="14">
        <v>311</v>
      </c>
      <c r="C86" s="14" t="s">
        <v>145</v>
      </c>
      <c r="D86" s="14" t="s">
        <v>135</v>
      </c>
      <c r="E86" s="14" t="s">
        <v>120</v>
      </c>
      <c r="F86" s="15">
        <v>24</v>
      </c>
      <c r="G86" s="15">
        <v>29</v>
      </c>
      <c r="H86" s="15">
        <v>15</v>
      </c>
      <c r="I86" s="21">
        <v>17</v>
      </c>
      <c r="J86" s="21">
        <v>6</v>
      </c>
      <c r="K86" s="21">
        <v>3</v>
      </c>
      <c r="L86" s="21">
        <v>2</v>
      </c>
      <c r="M86" s="21">
        <v>3</v>
      </c>
      <c r="N86" s="21">
        <v>1</v>
      </c>
      <c r="O86" s="21">
        <v>2</v>
      </c>
      <c r="P86" s="21">
        <v>3</v>
      </c>
      <c r="Q86" s="21">
        <v>5</v>
      </c>
      <c r="R86" s="17">
        <v>150</v>
      </c>
      <c r="S86" s="15">
        <v>225</v>
      </c>
      <c r="T86" s="15">
        <v>84.5</v>
      </c>
      <c r="U86" s="15">
        <v>169</v>
      </c>
      <c r="V86" s="15">
        <v>620.92</v>
      </c>
      <c r="W86" s="17">
        <v>776</v>
      </c>
      <c r="X86" s="22">
        <v>3551</v>
      </c>
      <c r="Y86" s="22">
        <v>4438.75</v>
      </c>
    </row>
    <row r="87" spans="1:25">
      <c r="A87" s="14">
        <v>85</v>
      </c>
      <c r="B87" s="24">
        <v>102565</v>
      </c>
      <c r="C87" s="14" t="s">
        <v>146</v>
      </c>
      <c r="D87" s="14" t="s">
        <v>137</v>
      </c>
      <c r="E87" s="14" t="s">
        <v>120</v>
      </c>
      <c r="F87" s="15">
        <v>6</v>
      </c>
      <c r="G87" s="15">
        <v>11</v>
      </c>
      <c r="H87" s="15">
        <v>15</v>
      </c>
      <c r="I87" s="21">
        <v>17</v>
      </c>
      <c r="J87" s="21">
        <v>29</v>
      </c>
      <c r="K87" s="21">
        <v>32</v>
      </c>
      <c r="L87" s="21">
        <v>2</v>
      </c>
      <c r="M87" s="21">
        <v>3</v>
      </c>
      <c r="N87" s="21">
        <v>1</v>
      </c>
      <c r="O87" s="21">
        <v>2</v>
      </c>
      <c r="P87" s="21">
        <v>3</v>
      </c>
      <c r="Q87" s="21">
        <v>5</v>
      </c>
      <c r="R87" s="15">
        <v>632.3</v>
      </c>
      <c r="S87" s="15">
        <v>885.22</v>
      </c>
      <c r="T87" s="15">
        <v>84.5</v>
      </c>
      <c r="U87" s="15">
        <v>169</v>
      </c>
      <c r="V87" s="15">
        <v>689</v>
      </c>
      <c r="W87" s="17">
        <v>861</v>
      </c>
      <c r="X87" s="22">
        <v>380</v>
      </c>
      <c r="Y87" s="22">
        <v>532</v>
      </c>
    </row>
    <row r="88" spans="1:25">
      <c r="A88" s="14">
        <v>86</v>
      </c>
      <c r="B88" s="24">
        <v>102564</v>
      </c>
      <c r="C88" s="14" t="s">
        <v>228</v>
      </c>
      <c r="D88" s="14" t="s">
        <v>141</v>
      </c>
      <c r="E88" s="14" t="s">
        <v>227</v>
      </c>
      <c r="F88" s="15">
        <v>6</v>
      </c>
      <c r="G88" s="15">
        <v>9</v>
      </c>
      <c r="H88" s="15">
        <v>9</v>
      </c>
      <c r="I88" s="21">
        <v>9</v>
      </c>
      <c r="J88" s="21">
        <v>16</v>
      </c>
      <c r="K88" s="21">
        <v>15</v>
      </c>
      <c r="L88" s="21">
        <v>1</v>
      </c>
      <c r="M88" s="21">
        <v>1</v>
      </c>
      <c r="N88" s="21">
        <v>1</v>
      </c>
      <c r="O88" s="21">
        <v>2</v>
      </c>
      <c r="P88" s="21">
        <v>2</v>
      </c>
      <c r="Q88" s="21">
        <v>4</v>
      </c>
      <c r="R88" s="15">
        <v>100</v>
      </c>
      <c r="S88" s="15">
        <v>150</v>
      </c>
      <c r="T88" s="15">
        <v>355.01</v>
      </c>
      <c r="U88" s="15">
        <v>532.5</v>
      </c>
      <c r="V88" s="15">
        <v>476</v>
      </c>
      <c r="W88" s="15">
        <v>666</v>
      </c>
      <c r="X88" s="22">
        <v>160</v>
      </c>
      <c r="Y88" s="22">
        <v>224</v>
      </c>
    </row>
    <row r="89" spans="1:25">
      <c r="A89" s="14">
        <v>87</v>
      </c>
      <c r="B89" s="24">
        <v>102567</v>
      </c>
      <c r="C89" s="14" t="s">
        <v>210</v>
      </c>
      <c r="D89" s="14" t="s">
        <v>137</v>
      </c>
      <c r="E89" s="14" t="s">
        <v>234</v>
      </c>
      <c r="F89" s="15">
        <v>6</v>
      </c>
      <c r="G89" s="15">
        <v>11</v>
      </c>
      <c r="H89" s="15">
        <v>15</v>
      </c>
      <c r="I89" s="21">
        <v>17</v>
      </c>
      <c r="J89" s="21">
        <v>29</v>
      </c>
      <c r="K89" s="21">
        <v>32</v>
      </c>
      <c r="L89" s="21">
        <v>2</v>
      </c>
      <c r="M89" s="21">
        <v>3</v>
      </c>
      <c r="N89" s="21">
        <v>1</v>
      </c>
      <c r="O89" s="21">
        <v>2</v>
      </c>
      <c r="P89" s="21">
        <v>3</v>
      </c>
      <c r="Q89" s="21">
        <v>5</v>
      </c>
      <c r="R89" s="15">
        <v>564.3</v>
      </c>
      <c r="S89" s="15">
        <v>790.02</v>
      </c>
      <c r="T89" s="15">
        <v>84.5</v>
      </c>
      <c r="U89" s="15">
        <v>169</v>
      </c>
      <c r="V89" s="15">
        <v>689</v>
      </c>
      <c r="W89" s="17">
        <v>861</v>
      </c>
      <c r="X89" s="22">
        <v>380</v>
      </c>
      <c r="Y89" s="22">
        <v>532</v>
      </c>
    </row>
    <row r="90" spans="1:25">
      <c r="A90" s="14">
        <v>88</v>
      </c>
      <c r="B90" s="24">
        <v>102935</v>
      </c>
      <c r="C90" s="14" t="s">
        <v>191</v>
      </c>
      <c r="D90" s="14" t="s">
        <v>137</v>
      </c>
      <c r="E90" s="14" t="s">
        <v>176</v>
      </c>
      <c r="F90" s="15">
        <v>6</v>
      </c>
      <c r="G90" s="15">
        <v>11</v>
      </c>
      <c r="H90" s="15">
        <v>15</v>
      </c>
      <c r="I90" s="21">
        <v>17</v>
      </c>
      <c r="J90" s="21">
        <v>29</v>
      </c>
      <c r="K90" s="21">
        <v>32</v>
      </c>
      <c r="L90" s="21">
        <v>2</v>
      </c>
      <c r="M90" s="21">
        <v>3</v>
      </c>
      <c r="N90" s="21">
        <v>1</v>
      </c>
      <c r="O90" s="21">
        <v>2</v>
      </c>
      <c r="P90" s="21">
        <v>4</v>
      </c>
      <c r="Q90" s="21">
        <v>6</v>
      </c>
      <c r="R90" s="15">
        <v>68</v>
      </c>
      <c r="S90" s="15">
        <v>102</v>
      </c>
      <c r="T90" s="15">
        <v>84.5</v>
      </c>
      <c r="U90" s="15">
        <v>169</v>
      </c>
      <c r="V90" s="15">
        <v>689</v>
      </c>
      <c r="W90" s="17">
        <v>861</v>
      </c>
      <c r="X90" s="22">
        <v>380</v>
      </c>
      <c r="Y90" s="22">
        <v>532</v>
      </c>
    </row>
    <row r="91" spans="1:25">
      <c r="A91" s="14">
        <v>89</v>
      </c>
      <c r="B91" s="24">
        <v>103198</v>
      </c>
      <c r="C91" s="14" t="s">
        <v>147</v>
      </c>
      <c r="D91" s="14" t="s">
        <v>137</v>
      </c>
      <c r="E91" s="14" t="s">
        <v>120</v>
      </c>
      <c r="F91" s="15">
        <v>6</v>
      </c>
      <c r="G91" s="15">
        <v>11</v>
      </c>
      <c r="H91" s="15">
        <v>15</v>
      </c>
      <c r="I91" s="21">
        <v>17</v>
      </c>
      <c r="J91" s="21">
        <v>29</v>
      </c>
      <c r="K91" s="21">
        <v>32</v>
      </c>
      <c r="L91" s="21">
        <v>2</v>
      </c>
      <c r="M91" s="21">
        <v>3</v>
      </c>
      <c r="N91" s="21">
        <v>2</v>
      </c>
      <c r="O91" s="21">
        <v>3</v>
      </c>
      <c r="P91" s="21">
        <v>5</v>
      </c>
      <c r="Q91" s="21">
        <v>8</v>
      </c>
      <c r="R91" s="17">
        <v>150</v>
      </c>
      <c r="S91" s="15">
        <v>225</v>
      </c>
      <c r="T91" s="15">
        <v>1164.51</v>
      </c>
      <c r="U91" s="15">
        <v>1339.2</v>
      </c>
      <c r="V91" s="15">
        <v>689</v>
      </c>
      <c r="W91" s="17">
        <v>861</v>
      </c>
      <c r="X91" s="22">
        <v>380</v>
      </c>
      <c r="Y91" s="22">
        <v>532</v>
      </c>
    </row>
    <row r="92" spans="1:25">
      <c r="A92" s="14">
        <v>90</v>
      </c>
      <c r="B92" s="24">
        <v>103199</v>
      </c>
      <c r="C92" s="14" t="s">
        <v>148</v>
      </c>
      <c r="D92" s="14" t="s">
        <v>137</v>
      </c>
      <c r="E92" s="14" t="s">
        <v>120</v>
      </c>
      <c r="F92" s="15">
        <v>6</v>
      </c>
      <c r="G92" s="15">
        <v>11</v>
      </c>
      <c r="H92" s="15">
        <v>15</v>
      </c>
      <c r="I92" s="21">
        <v>17</v>
      </c>
      <c r="J92" s="21">
        <v>29</v>
      </c>
      <c r="K92" s="21">
        <v>32</v>
      </c>
      <c r="L92" s="21">
        <v>2</v>
      </c>
      <c r="M92" s="21">
        <v>3</v>
      </c>
      <c r="N92" s="21">
        <v>1</v>
      </c>
      <c r="O92" s="21">
        <v>2</v>
      </c>
      <c r="P92" s="21">
        <v>1</v>
      </c>
      <c r="Q92" s="21">
        <v>3</v>
      </c>
      <c r="R92" s="15">
        <v>68</v>
      </c>
      <c r="S92" s="15">
        <v>102</v>
      </c>
      <c r="T92" s="15">
        <v>84.5</v>
      </c>
      <c r="U92" s="15">
        <v>169</v>
      </c>
      <c r="V92" s="15">
        <v>689</v>
      </c>
      <c r="W92" s="17">
        <v>861</v>
      </c>
      <c r="X92" s="22">
        <v>380</v>
      </c>
      <c r="Y92" s="22">
        <v>532</v>
      </c>
    </row>
    <row r="93" spans="1:25">
      <c r="A93" s="14">
        <v>91</v>
      </c>
      <c r="B93" s="24">
        <v>102934</v>
      </c>
      <c r="C93" s="14" t="s">
        <v>149</v>
      </c>
      <c r="D93" s="14" t="s">
        <v>119</v>
      </c>
      <c r="E93" s="14" t="s">
        <v>120</v>
      </c>
      <c r="F93" s="15">
        <v>24</v>
      </c>
      <c r="G93" s="15">
        <v>32</v>
      </c>
      <c r="H93" s="15">
        <v>42</v>
      </c>
      <c r="I93" s="21">
        <v>49</v>
      </c>
      <c r="J93" s="21">
        <v>30</v>
      </c>
      <c r="K93" s="21">
        <v>33</v>
      </c>
      <c r="L93" s="21">
        <v>2</v>
      </c>
      <c r="M93" s="21">
        <v>3</v>
      </c>
      <c r="N93" s="21">
        <v>4</v>
      </c>
      <c r="O93" s="21">
        <v>6</v>
      </c>
      <c r="P93" s="21">
        <v>18</v>
      </c>
      <c r="Q93" s="21">
        <v>23</v>
      </c>
      <c r="R93" s="17">
        <v>300</v>
      </c>
      <c r="S93" s="15">
        <v>450</v>
      </c>
      <c r="T93" s="15">
        <v>168</v>
      </c>
      <c r="U93" s="15">
        <v>252</v>
      </c>
      <c r="V93" s="15">
        <v>830</v>
      </c>
      <c r="W93" s="15">
        <v>980</v>
      </c>
      <c r="X93" s="22">
        <v>1826</v>
      </c>
      <c r="Y93" s="22">
        <v>2282.5</v>
      </c>
    </row>
    <row r="94" spans="1:25">
      <c r="A94" s="14">
        <v>92</v>
      </c>
      <c r="B94" s="24">
        <v>102478</v>
      </c>
      <c r="C94" s="14" t="s">
        <v>192</v>
      </c>
      <c r="D94" s="14" t="s">
        <v>167</v>
      </c>
      <c r="E94" s="14" t="s">
        <v>176</v>
      </c>
      <c r="F94" s="15">
        <v>6</v>
      </c>
      <c r="G94" s="15">
        <v>9</v>
      </c>
      <c r="H94" s="15">
        <v>9</v>
      </c>
      <c r="I94" s="21">
        <v>9</v>
      </c>
      <c r="J94" s="21">
        <v>16</v>
      </c>
      <c r="K94" s="21">
        <v>15</v>
      </c>
      <c r="L94" s="21">
        <v>1</v>
      </c>
      <c r="M94" s="21">
        <v>1</v>
      </c>
      <c r="N94" s="21">
        <v>1</v>
      </c>
      <c r="O94" s="21">
        <v>2</v>
      </c>
      <c r="P94" s="21">
        <v>1</v>
      </c>
      <c r="Q94" s="21">
        <v>3</v>
      </c>
      <c r="R94" s="15">
        <v>100</v>
      </c>
      <c r="S94" s="15">
        <v>150</v>
      </c>
      <c r="T94" s="15">
        <v>84.5</v>
      </c>
      <c r="U94" s="15">
        <v>169</v>
      </c>
      <c r="V94" s="15">
        <v>204</v>
      </c>
      <c r="W94" s="15">
        <v>286</v>
      </c>
      <c r="X94" s="22">
        <v>160</v>
      </c>
      <c r="Y94" s="22">
        <v>224</v>
      </c>
    </row>
    <row r="95" spans="1:25">
      <c r="A95" s="14">
        <v>93</v>
      </c>
      <c r="B95" s="24">
        <v>102479</v>
      </c>
      <c r="C95" s="14" t="s">
        <v>193</v>
      </c>
      <c r="D95" s="14" t="s">
        <v>137</v>
      </c>
      <c r="E95" s="14" t="s">
        <v>176</v>
      </c>
      <c r="F95" s="15">
        <v>6</v>
      </c>
      <c r="G95" s="15">
        <v>11</v>
      </c>
      <c r="H95" s="15">
        <v>15</v>
      </c>
      <c r="I95" s="21">
        <v>17</v>
      </c>
      <c r="J95" s="21">
        <v>29</v>
      </c>
      <c r="K95" s="21">
        <v>32</v>
      </c>
      <c r="L95" s="21">
        <v>2</v>
      </c>
      <c r="M95" s="21">
        <v>3</v>
      </c>
      <c r="N95" s="21">
        <v>1</v>
      </c>
      <c r="O95" s="21">
        <v>2</v>
      </c>
      <c r="P95" s="21">
        <v>10</v>
      </c>
      <c r="Q95" s="21">
        <v>15</v>
      </c>
      <c r="R95" s="15">
        <v>168.3</v>
      </c>
      <c r="S95" s="15">
        <v>252.45</v>
      </c>
      <c r="T95" s="15">
        <v>84.5</v>
      </c>
      <c r="U95" s="15">
        <v>169</v>
      </c>
      <c r="V95" s="15">
        <v>689</v>
      </c>
      <c r="W95" s="17">
        <v>861</v>
      </c>
      <c r="X95" s="22">
        <v>380</v>
      </c>
      <c r="Y95" s="22">
        <v>532</v>
      </c>
    </row>
    <row r="96" spans="1:25">
      <c r="A96" s="14">
        <v>94</v>
      </c>
      <c r="B96" s="24">
        <v>103639</v>
      </c>
      <c r="C96" s="14" t="s">
        <v>174</v>
      </c>
      <c r="D96" s="14" t="s">
        <v>137</v>
      </c>
      <c r="E96" s="14" t="s">
        <v>155</v>
      </c>
      <c r="F96" s="15">
        <v>6</v>
      </c>
      <c r="G96" s="15">
        <v>11</v>
      </c>
      <c r="H96" s="15">
        <v>15</v>
      </c>
      <c r="I96" s="21">
        <v>17</v>
      </c>
      <c r="J96" s="21">
        <v>29</v>
      </c>
      <c r="K96" s="21">
        <v>32</v>
      </c>
      <c r="L96" s="21">
        <v>2</v>
      </c>
      <c r="M96" s="21">
        <v>3</v>
      </c>
      <c r="N96" s="21">
        <v>1</v>
      </c>
      <c r="O96" s="21">
        <v>2</v>
      </c>
      <c r="P96" s="21">
        <v>2</v>
      </c>
      <c r="Q96" s="21">
        <v>4</v>
      </c>
      <c r="R96" s="17">
        <v>150</v>
      </c>
      <c r="S96" s="15">
        <v>225</v>
      </c>
      <c r="T96" s="15">
        <v>84.5</v>
      </c>
      <c r="U96" s="15">
        <v>169</v>
      </c>
      <c r="V96" s="15">
        <v>689</v>
      </c>
      <c r="W96" s="17">
        <v>861</v>
      </c>
      <c r="X96" s="22">
        <v>380</v>
      </c>
      <c r="Y96" s="22">
        <v>532</v>
      </c>
    </row>
    <row r="97" s="3" customFormat="1" spans="1:25">
      <c r="A97" s="25"/>
      <c r="B97" s="10" t="s">
        <v>150</v>
      </c>
      <c r="C97" s="25"/>
      <c r="D97" s="10"/>
      <c r="E97" s="25"/>
      <c r="F97" s="26">
        <v>1520</v>
      </c>
      <c r="G97" s="26">
        <v>2023</v>
      </c>
      <c r="H97" s="15">
        <v>3330</v>
      </c>
      <c r="I97" s="21">
        <v>3720</v>
      </c>
      <c r="J97" s="21">
        <v>4560</v>
      </c>
      <c r="K97" s="21">
        <v>5074</v>
      </c>
      <c r="L97" s="21">
        <v>305</v>
      </c>
      <c r="M97" s="21">
        <v>390</v>
      </c>
      <c r="N97" s="21">
        <v>131</v>
      </c>
      <c r="O97" s="21">
        <v>232</v>
      </c>
      <c r="P97" s="21">
        <v>715</v>
      </c>
      <c r="Q97" s="21">
        <v>1041</v>
      </c>
      <c r="R97" s="21">
        <v>40952.85</v>
      </c>
      <c r="S97" s="21">
        <v>55909.87</v>
      </c>
      <c r="T97" s="21">
        <v>35205.79</v>
      </c>
      <c r="U97" s="21">
        <v>45306.8</v>
      </c>
      <c r="V97" s="21">
        <v>68964.83</v>
      </c>
      <c r="W97" s="26">
        <v>84144</v>
      </c>
      <c r="X97" s="29">
        <v>201484.94</v>
      </c>
      <c r="Y97" s="29">
        <v>242398.49</v>
      </c>
    </row>
    <row r="99" s="1" customFormat="1" ht="42" customHeight="1" spans="1:25">
      <c r="A99" s="27" t="s">
        <v>239</v>
      </c>
      <c r="B99" s="27"/>
      <c r="C99" s="27"/>
      <c r="D99" s="28"/>
      <c r="E99" s="27"/>
      <c r="F99" s="27"/>
      <c r="G99" s="27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6"/>
      <c r="X99" s="8"/>
      <c r="Y99" s="8"/>
    </row>
  </sheetData>
  <mergeCells count="2">
    <mergeCell ref="A1:C1"/>
    <mergeCell ref="A99:G99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政策明细表（原始表）</vt:lpstr>
      <vt:lpstr>政策明细表 (2)</vt:lpstr>
      <vt:lpstr>任务明细表</vt:lpstr>
      <vt:lpstr>完全做好数据存档2</vt:lpstr>
      <vt:lpstr>做好数据存档</vt:lpstr>
      <vt:lpstr>任务明细表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凉薄1416584028</cp:lastModifiedBy>
  <dcterms:created xsi:type="dcterms:W3CDTF">2018-09-27T06:07:00Z</dcterms:created>
  <dcterms:modified xsi:type="dcterms:W3CDTF">2018-11-22T04:03:44Z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  <property fmtid="{D5CDD505-2E9C-101B-9397-08002B2CF9AE}" pid="3" name="KSOReadingLayout">
    <vt:bool>true</vt:bool>
  </property>
</Properties>
</file>