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10.20-10.22数据汇总表" sheetId="1" r:id="rId1"/>
    <sheet name="片长奖罚" sheetId="2" r:id="rId2"/>
    <sheet name="员工奖励分配明细表" sheetId="3" r:id="rId3"/>
  </sheets>
  <definedNames>
    <definedName name="_xlnm.Print_Titles" localSheetId="0">'10.20-10.22数据汇总表'!$1:$3</definedName>
    <definedName name="_xlnm._FilterDatabase" localSheetId="0" hidden="1">'10.20-10.22数据汇总表'!$A$3:$Z$99</definedName>
    <definedName name="_xlnm._FilterDatabase" localSheetId="2" hidden="1">员工奖励分配明细表!$A$2:$H$2</definedName>
    <definedName name="_xlnm.Print_Titles" localSheetId="2">员工奖励分配明细表!$1:$2</definedName>
  </definedNames>
  <calcPr calcId="144525"/>
</workbook>
</file>

<file path=xl/sharedStrings.xml><?xml version="1.0" encoding="utf-8"?>
<sst xmlns="http://schemas.openxmlformats.org/spreadsheetml/2006/main" count="436">
  <si>
    <r>
      <rPr>
        <b/>
        <sz val="9"/>
        <rFont val="Arial"/>
        <charset val="0"/>
      </rPr>
      <t>10.20-10.22</t>
    </r>
    <r>
      <rPr>
        <b/>
        <sz val="9"/>
        <rFont val="宋体"/>
        <charset val="0"/>
      </rPr>
      <t>滋补养生考核目标</t>
    </r>
  </si>
  <si>
    <t>序号</t>
  </si>
  <si>
    <t>门店ID</t>
  </si>
  <si>
    <t>门店名称</t>
  </si>
  <si>
    <t>片名称</t>
  </si>
  <si>
    <t>活动目标</t>
  </si>
  <si>
    <t>活动期间</t>
  </si>
  <si>
    <t>对比数据</t>
  </si>
  <si>
    <t>奖罚情况</t>
  </si>
  <si>
    <t>1档销售</t>
  </si>
  <si>
    <t>1档3天销售</t>
  </si>
  <si>
    <t>1档毛利</t>
  </si>
  <si>
    <t>1档毛利额</t>
  </si>
  <si>
    <t>1档3天毛利</t>
  </si>
  <si>
    <t>2档销售</t>
  </si>
  <si>
    <t>2档3天销售</t>
  </si>
  <si>
    <t>2档毛利</t>
  </si>
  <si>
    <t>2档毛利额</t>
  </si>
  <si>
    <t>2档3天毛利</t>
  </si>
  <si>
    <t>销售额</t>
  </si>
  <si>
    <t>毛利额</t>
  </si>
  <si>
    <t>1档完成率</t>
  </si>
  <si>
    <t>基础奖励</t>
  </si>
  <si>
    <t>超毛奖励</t>
  </si>
  <si>
    <t>合计奖励</t>
  </si>
  <si>
    <t>处罚金额</t>
  </si>
  <si>
    <r>
      <rPr>
        <sz val="9"/>
        <rFont val="宋体"/>
        <charset val="0"/>
      </rPr>
      <t>四川太极崇州市崇阳镇永康东路药店</t>
    </r>
    <r>
      <rPr>
        <sz val="9"/>
        <rFont val="Arial"/>
        <charset val="0"/>
      </rPr>
      <t xml:space="preserve"> </t>
    </r>
  </si>
  <si>
    <t>城郊二片</t>
  </si>
  <si>
    <t>四川太极新都区新繁镇繁江北路药店</t>
  </si>
  <si>
    <t>西北片</t>
  </si>
  <si>
    <t>都江堰药店</t>
  </si>
  <si>
    <t>清江东路药店</t>
  </si>
  <si>
    <t>万科路药店</t>
  </si>
  <si>
    <t>东南片</t>
  </si>
  <si>
    <t>大邑县晋原镇东街药店</t>
  </si>
  <si>
    <t>城郊一片</t>
  </si>
  <si>
    <t>北东街店</t>
  </si>
  <si>
    <t>城中片</t>
  </si>
  <si>
    <t>新乐中街药店</t>
  </si>
  <si>
    <t>沙河源药店</t>
  </si>
  <si>
    <t>龙潭西路店</t>
  </si>
  <si>
    <t>土龙路药店</t>
  </si>
  <si>
    <t>邛崃中心药店</t>
  </si>
  <si>
    <t>温江江安路药店</t>
  </si>
  <si>
    <t>大邑县晋源镇东壕沟段药店</t>
  </si>
  <si>
    <t>静明路药店</t>
  </si>
  <si>
    <t>都江堰市蒲阳路药店</t>
  </si>
  <si>
    <t>都江堰奎光路中段药店</t>
  </si>
  <si>
    <t>华油路药店</t>
  </si>
  <si>
    <t>银河北街店</t>
  </si>
  <si>
    <t>大邑县新场镇文昌街药店</t>
  </si>
  <si>
    <t>大邑县晋原镇内蒙古大道桃源药店</t>
  </si>
  <si>
    <t>童子街药店</t>
  </si>
  <si>
    <t>交大路第三药店</t>
  </si>
  <si>
    <t>四川太极高新区中和大道药店</t>
  </si>
  <si>
    <t>大邑县沙渠镇方圆路药店</t>
  </si>
  <si>
    <t>都江堰景中路店</t>
  </si>
  <si>
    <t>郫县郫筒镇东大街药店</t>
  </si>
  <si>
    <t>五津西路药店</t>
  </si>
  <si>
    <t>十二桥药店</t>
  </si>
  <si>
    <t>新都区马超东路店</t>
  </si>
  <si>
    <t>成都成汉太极大药房有限公司</t>
  </si>
  <si>
    <t>龙泉驿区龙泉街道驿生路药店</t>
  </si>
  <si>
    <t>羊子山西路药店（兴元华盛）</t>
  </si>
  <si>
    <t>西林一街店</t>
  </si>
  <si>
    <t>双林路药店</t>
  </si>
  <si>
    <t>贝森北路药店</t>
  </si>
  <si>
    <t>民丰大道西段药店</t>
  </si>
  <si>
    <t>通盈街药店</t>
  </si>
  <si>
    <t>华康路药店</t>
  </si>
  <si>
    <t>新津邓双镇岷江店</t>
  </si>
  <si>
    <t>光华药店</t>
  </si>
  <si>
    <t xml:space="preserve">旗舰店 </t>
  </si>
  <si>
    <t>旗舰片</t>
  </si>
  <si>
    <t>天久北巷药店</t>
  </si>
  <si>
    <t>双流县西航港街道锦华路一段药店</t>
  </si>
  <si>
    <t>人民中路店</t>
  </si>
  <si>
    <t>崇州市崇阳镇尚贤坊街药店</t>
  </si>
  <si>
    <t>观音桥街药店</t>
  </si>
  <si>
    <t>中和街道柳荫街药店</t>
  </si>
  <si>
    <t>大源北街药店</t>
  </si>
  <si>
    <t>大邑县晋原镇通达东路五段药店</t>
  </si>
  <si>
    <t>大邑县晋原镇子龙路店</t>
  </si>
  <si>
    <t>都江堰市蒲阳镇堰问道西路药店</t>
  </si>
  <si>
    <t>成华杉板桥南一路店</t>
  </si>
  <si>
    <t>温江店</t>
  </si>
  <si>
    <t>三江店</t>
  </si>
  <si>
    <t>顺和街店</t>
  </si>
  <si>
    <t>大邑县安仁镇千禧街药店</t>
  </si>
  <si>
    <t>邛崃市临邛镇洪川小区药店</t>
  </si>
  <si>
    <t>水杉街药店</t>
  </si>
  <si>
    <t>都江堰聚源镇药店</t>
  </si>
  <si>
    <t>金带街药店</t>
  </si>
  <si>
    <t>二环路北四段药店（汇融名城）</t>
  </si>
  <si>
    <t>新津县五津镇武阳西路药店</t>
  </si>
  <si>
    <t>郫县郫筒镇一环路东南段药店</t>
  </si>
  <si>
    <t>劼人路药店</t>
  </si>
  <si>
    <t>黄苑东街药店</t>
  </si>
  <si>
    <t>榕声路店</t>
  </si>
  <si>
    <t>科华街药店</t>
  </si>
  <si>
    <t>合欢树街药店</t>
  </si>
  <si>
    <t>华泰路药店</t>
  </si>
  <si>
    <t>邛崃市临邛镇翠荫街药店</t>
  </si>
  <si>
    <t>佳灵路药店</t>
  </si>
  <si>
    <t>兴义镇万兴路药店</t>
  </si>
  <si>
    <t>枣子巷药店</t>
  </si>
  <si>
    <t>柳翠路药店</t>
  </si>
  <si>
    <t>邛崃市临邛镇长安大道药店</t>
  </si>
  <si>
    <t>双流区东升街道三强西路药店</t>
  </si>
  <si>
    <t>万宇路药店</t>
  </si>
  <si>
    <t>浣花滨河路药店</t>
  </si>
  <si>
    <t>新园大道药店</t>
  </si>
  <si>
    <t>崇州中心店</t>
  </si>
  <si>
    <t>崔家店路药店</t>
  </si>
  <si>
    <t>光华村街药店</t>
  </si>
  <si>
    <t>新怡路店</t>
  </si>
  <si>
    <t>金丝街药店</t>
  </si>
  <si>
    <t>清江东路2药店</t>
  </si>
  <si>
    <t>鱼凫路店</t>
  </si>
  <si>
    <t>公文呈报不处罚</t>
  </si>
  <si>
    <t>金沙路药店</t>
  </si>
  <si>
    <t>邛崃市羊安镇永康大道药店</t>
  </si>
  <si>
    <t>红星店</t>
  </si>
  <si>
    <t>金马河店</t>
  </si>
  <si>
    <t>减半</t>
  </si>
  <si>
    <t>聚萃街药店</t>
  </si>
  <si>
    <t>四川太极武侯区大华街药店</t>
  </si>
  <si>
    <t>庆云南街药店</t>
  </si>
  <si>
    <t>西部店</t>
  </si>
  <si>
    <t>合计</t>
  </si>
  <si>
    <t>10.20-10.22（秋冬滋补活动）片区完成情况表</t>
  </si>
  <si>
    <t>片区</t>
  </si>
  <si>
    <t>片长</t>
  </si>
  <si>
    <t>管辖门店数量</t>
  </si>
  <si>
    <t>完成   总店数</t>
  </si>
  <si>
    <t>完成占比</t>
  </si>
  <si>
    <t>未完成   1档店数</t>
  </si>
  <si>
    <t>扣分     （1分/店）</t>
  </si>
  <si>
    <t>完成       2档店数</t>
  </si>
  <si>
    <t>奖励    （100元/店）</t>
  </si>
  <si>
    <t>备注</t>
  </si>
  <si>
    <t>西北片区</t>
  </si>
  <si>
    <t>刘琴英</t>
  </si>
  <si>
    <t>东南片区</t>
  </si>
  <si>
    <t>贾兰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</si>
  <si>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</si>
  <si>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</si>
  <si>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</si>
  <si>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</si>
  <si>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</si>
  <si>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</si>
  <si>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</si>
  <si>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</si>
  <si>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</si>
  <si>
    <t>2018年10月20-10月22“滋补养生”奖励分配（员工）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</si>
  <si>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</si>
  <si>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人员id</t>
  </si>
  <si>
    <t>姓名</t>
  </si>
  <si>
    <t>奖励金额</t>
  </si>
  <si>
    <t>向海英</t>
  </si>
  <si>
    <t>罗玮</t>
  </si>
  <si>
    <t>卫荟垟</t>
  </si>
  <si>
    <t>李漫</t>
  </si>
  <si>
    <t>唐思瑶</t>
  </si>
  <si>
    <t>华油店</t>
  </si>
  <si>
    <t>周燕</t>
  </si>
  <si>
    <t>谢玉涛</t>
  </si>
  <si>
    <t>冯洁</t>
  </si>
  <si>
    <t>刘珏宏</t>
  </si>
  <si>
    <t>静明路</t>
  </si>
  <si>
    <t>马雪</t>
  </si>
  <si>
    <t>蔡晶晶</t>
  </si>
  <si>
    <t>李新莲</t>
  </si>
  <si>
    <t>龙泉驿生路店</t>
  </si>
  <si>
    <t>单菊</t>
  </si>
  <si>
    <t>莫晓菊</t>
  </si>
  <si>
    <t>郫县2店</t>
  </si>
  <si>
    <t>王娜</t>
  </si>
  <si>
    <t>何媛</t>
  </si>
  <si>
    <t>王俊</t>
  </si>
  <si>
    <t>曹春燕</t>
  </si>
  <si>
    <t>王丽超</t>
  </si>
  <si>
    <t>易金莉</t>
  </si>
  <si>
    <t>何亚</t>
  </si>
  <si>
    <t>张甦</t>
  </si>
  <si>
    <t>双林店</t>
  </si>
  <si>
    <t>梅茜</t>
  </si>
  <si>
    <t>张玉</t>
  </si>
  <si>
    <t>黄梦源</t>
  </si>
  <si>
    <t>罗传浩</t>
  </si>
  <si>
    <t>郫县1店</t>
  </si>
  <si>
    <t>李甜甜</t>
  </si>
  <si>
    <t>邓红梅</t>
  </si>
  <si>
    <t>罗丽</t>
  </si>
  <si>
    <t>童子街</t>
  </si>
  <si>
    <t>周莉</t>
  </si>
  <si>
    <t>彭志萍</t>
  </si>
  <si>
    <t>伍佳慧</t>
  </si>
  <si>
    <t>曹师</t>
  </si>
  <si>
    <t>通盈街</t>
  </si>
  <si>
    <t>赵君兰</t>
  </si>
  <si>
    <t>钟友群</t>
  </si>
  <si>
    <t>王娟</t>
  </si>
  <si>
    <t>陈海昕</t>
  </si>
  <si>
    <t>杉板桥店</t>
  </si>
  <si>
    <t>殷岱菊</t>
  </si>
  <si>
    <t>董华</t>
  </si>
  <si>
    <t>姚沙</t>
  </si>
  <si>
    <t>刘科言</t>
  </si>
  <si>
    <t>邛崃洪川店</t>
  </si>
  <si>
    <t>杨平</t>
  </si>
  <si>
    <t>戚彩</t>
  </si>
  <si>
    <t>杨若澜</t>
  </si>
  <si>
    <t>马婷婷</t>
  </si>
  <si>
    <t>大邑东豪沟</t>
  </si>
  <si>
    <t>高艳</t>
  </si>
  <si>
    <t>彭蓉</t>
  </si>
  <si>
    <t>胡平</t>
  </si>
  <si>
    <t>大邑新场店</t>
  </si>
  <si>
    <t>孟小明</t>
  </si>
  <si>
    <t>胡永丽</t>
  </si>
  <si>
    <t>王茹</t>
  </si>
  <si>
    <t>大邑桃源</t>
  </si>
  <si>
    <t>田兰</t>
  </si>
  <si>
    <t>方晓敏</t>
  </si>
  <si>
    <t>高亚</t>
  </si>
  <si>
    <t>大邑子龙店</t>
  </si>
  <si>
    <t>李秀辉</t>
  </si>
  <si>
    <t>熊小玲</t>
  </si>
  <si>
    <t>大邑沙渠店</t>
  </si>
  <si>
    <t>邓杨梅</t>
  </si>
  <si>
    <t>叶娟</t>
  </si>
  <si>
    <t>胡怡梅</t>
  </si>
  <si>
    <t>邛崃中心店</t>
  </si>
  <si>
    <t>任会茹</t>
  </si>
  <si>
    <t>周有惠</t>
  </si>
  <si>
    <t>古素琼</t>
  </si>
  <si>
    <t>汪梦雨</t>
  </si>
  <si>
    <t>王李秋</t>
  </si>
  <si>
    <t>贺春芳</t>
  </si>
  <si>
    <t>新津邓双店</t>
  </si>
  <si>
    <t>郑红燕</t>
  </si>
  <si>
    <t>张琴</t>
  </si>
  <si>
    <t>薛燕</t>
  </si>
  <si>
    <t>谌美静</t>
  </si>
  <si>
    <t>大邑东街店</t>
  </si>
  <si>
    <t>杨丽</t>
  </si>
  <si>
    <t>孙莉</t>
  </si>
  <si>
    <t>彭亚丹</t>
  </si>
  <si>
    <t>通达店</t>
  </si>
  <si>
    <t>付曦</t>
  </si>
  <si>
    <t>许静</t>
  </si>
  <si>
    <t>唐礼萍</t>
  </si>
  <si>
    <t>新津武阳西路</t>
  </si>
  <si>
    <t>李红梅</t>
  </si>
  <si>
    <t>朱春梅</t>
  </si>
  <si>
    <t>陈星月</t>
  </si>
  <si>
    <t>五津西路</t>
  </si>
  <si>
    <t>祁荣</t>
  </si>
  <si>
    <t>王燕丽</t>
  </si>
  <si>
    <t>刘芬</t>
  </si>
  <si>
    <t>李迎新</t>
  </si>
  <si>
    <t>新繁店</t>
  </si>
  <si>
    <t>朱朝霞</t>
  </si>
  <si>
    <t>范旭</t>
  </si>
  <si>
    <t>钟学兰</t>
  </si>
  <si>
    <t>蔡小丽</t>
  </si>
  <si>
    <t>清江东路店</t>
  </si>
  <si>
    <t>李梦菊</t>
  </si>
  <si>
    <t>胡艳弘</t>
  </si>
  <si>
    <t>杨敏</t>
  </si>
  <si>
    <t>袁韬</t>
  </si>
  <si>
    <t>沙河源</t>
  </si>
  <si>
    <t>杨素芬</t>
  </si>
  <si>
    <t>黎婷婷</t>
  </si>
  <si>
    <t>唐丽</t>
  </si>
  <si>
    <t>陈燕</t>
  </si>
  <si>
    <t>周楚</t>
  </si>
  <si>
    <t>土龙路</t>
  </si>
  <si>
    <t>刘新</t>
  </si>
  <si>
    <t>何英</t>
  </si>
  <si>
    <t>贾静</t>
  </si>
  <si>
    <t>银河北街</t>
  </si>
  <si>
    <t>代志斌</t>
  </si>
  <si>
    <t>王艳</t>
  </si>
  <si>
    <t>刘秀琼</t>
  </si>
  <si>
    <t>杨艳</t>
  </si>
  <si>
    <t>赵芮莹</t>
  </si>
  <si>
    <t>交大三店</t>
  </si>
  <si>
    <t>陈文芳</t>
  </si>
  <si>
    <t>魏小琴</t>
  </si>
  <si>
    <t>曾胜男</t>
  </si>
  <si>
    <t>张茹君</t>
  </si>
  <si>
    <t>十二桥店</t>
  </si>
  <si>
    <t>周思</t>
  </si>
  <si>
    <t>辜瑞琪</t>
  </si>
  <si>
    <t>冯莉</t>
  </si>
  <si>
    <t>刘莉</t>
  </si>
  <si>
    <t>王锐锋</t>
  </si>
  <si>
    <t>胡欣</t>
  </si>
  <si>
    <t>马超东路</t>
  </si>
  <si>
    <t>刘雨婷</t>
  </si>
  <si>
    <t>陈丽媛</t>
  </si>
  <si>
    <t>苟俊驰</t>
  </si>
  <si>
    <t>陈鹏韬</t>
  </si>
  <si>
    <t>羊子山</t>
  </si>
  <si>
    <t>高红华</t>
  </si>
  <si>
    <t>王波</t>
  </si>
  <si>
    <t>张亚红</t>
  </si>
  <si>
    <t>杨苗</t>
  </si>
  <si>
    <t>西林一街</t>
  </si>
  <si>
    <t>姜萍</t>
  </si>
  <si>
    <t>黄敏</t>
  </si>
  <si>
    <t>冯静</t>
  </si>
  <si>
    <t>曾抗历</t>
  </si>
  <si>
    <t>贝森北路店</t>
  </si>
  <si>
    <t>高文棋</t>
  </si>
  <si>
    <t>李玉先</t>
  </si>
  <si>
    <t>李秋龙</t>
  </si>
  <si>
    <t>蒋奇成</t>
  </si>
  <si>
    <t>魏津</t>
  </si>
  <si>
    <t>罗丹</t>
  </si>
  <si>
    <t>汤雪芹</t>
  </si>
  <si>
    <t>刘晓燕</t>
  </si>
  <si>
    <t>李元君</t>
  </si>
  <si>
    <t>顺和</t>
  </si>
  <si>
    <t>江月红</t>
  </si>
  <si>
    <t>李媛</t>
  </si>
  <si>
    <t>彭燕</t>
  </si>
  <si>
    <t>景中店</t>
  </si>
  <si>
    <t>杨科</t>
  </si>
  <si>
    <t>晏祥春</t>
  </si>
  <si>
    <t>吴莉玲</t>
  </si>
  <si>
    <t>李燕</t>
  </si>
  <si>
    <t>蒲阳路店</t>
  </si>
  <si>
    <t>杨文英</t>
  </si>
  <si>
    <t>韩启敏</t>
  </si>
  <si>
    <t>杨洁</t>
  </si>
  <si>
    <t>尚贤坊</t>
  </si>
  <si>
    <t>朱玉梅</t>
  </si>
  <si>
    <t>刘敏</t>
  </si>
  <si>
    <t>王芳茹</t>
  </si>
  <si>
    <t>金带店</t>
  </si>
  <si>
    <t>陈凤珍</t>
  </si>
  <si>
    <t>彭勤</t>
  </si>
  <si>
    <t>都江堰店</t>
  </si>
  <si>
    <t>聂丽</t>
  </si>
  <si>
    <t>梁海燕</t>
  </si>
  <si>
    <t>刘娟</t>
  </si>
  <si>
    <t>四川太极三江店</t>
  </si>
  <si>
    <t>何倩倩</t>
  </si>
  <si>
    <t>雷鑫梅</t>
  </si>
  <si>
    <t>奎光路</t>
  </si>
  <si>
    <t>钱亚辉</t>
  </si>
  <si>
    <t>陈蓉</t>
  </si>
  <si>
    <t>贾益娟</t>
  </si>
  <si>
    <t>刘忆</t>
  </si>
  <si>
    <t>马萍</t>
  </si>
  <si>
    <t>江安路店</t>
  </si>
  <si>
    <t>王馨</t>
  </si>
  <si>
    <t>文清芳</t>
  </si>
  <si>
    <t>毛春英</t>
  </si>
  <si>
    <t>问道西路</t>
  </si>
  <si>
    <t>孙佳丽</t>
  </si>
  <si>
    <t>杨久会</t>
  </si>
  <si>
    <t>永康东路店</t>
  </si>
  <si>
    <t>胡建梅</t>
  </si>
  <si>
    <t>邓洋</t>
  </si>
  <si>
    <t>罗雪琴</t>
  </si>
  <si>
    <t>聚源店</t>
  </si>
  <si>
    <t>何丽萍</t>
  </si>
  <si>
    <t>乐良清</t>
  </si>
  <si>
    <t>蒲旭荣</t>
  </si>
  <si>
    <t>柳荫</t>
  </si>
  <si>
    <t>王芳</t>
  </si>
  <si>
    <t>黄鑫</t>
  </si>
  <si>
    <t>林云</t>
  </si>
  <si>
    <t>大源北街</t>
  </si>
  <si>
    <t>于新蕾</t>
  </si>
  <si>
    <t>钟良艳</t>
  </si>
  <si>
    <t>天久</t>
  </si>
  <si>
    <t>张芙蓉</t>
  </si>
  <si>
    <t>晏玲</t>
  </si>
  <si>
    <t>陈思吟</t>
  </si>
  <si>
    <t>中和大道店</t>
  </si>
  <si>
    <t>张平英</t>
  </si>
  <si>
    <t>纪丽萍</t>
  </si>
  <si>
    <t>周红蓉</t>
  </si>
  <si>
    <t>王一婷</t>
  </si>
  <si>
    <t>民丰大道</t>
  </si>
  <si>
    <t>杨秀娟</t>
  </si>
  <si>
    <t>于春莲</t>
  </si>
  <si>
    <t>朱文艺</t>
  </si>
  <si>
    <t>文秋悦</t>
  </si>
  <si>
    <t>刘春花</t>
  </si>
  <si>
    <t>张杰</t>
  </si>
  <si>
    <t>万科店</t>
  </si>
  <si>
    <t>张洁</t>
  </si>
  <si>
    <t>李小平</t>
  </si>
  <si>
    <t>黄姣</t>
  </si>
  <si>
    <t>胡新</t>
  </si>
  <si>
    <t>新乐中街</t>
  </si>
  <si>
    <t>张建</t>
  </si>
  <si>
    <t>任远芳</t>
  </si>
  <si>
    <t>陈会</t>
  </si>
  <si>
    <t>胡忠欢</t>
  </si>
  <si>
    <t>华康</t>
  </si>
  <si>
    <t>黄雨</t>
  </si>
  <si>
    <t>陈丽梅</t>
  </si>
  <si>
    <t>观音桥店</t>
  </si>
  <si>
    <t>王美</t>
  </si>
  <si>
    <t>张阳</t>
  </si>
  <si>
    <t>袁咏梅</t>
  </si>
  <si>
    <t>王媚</t>
  </si>
  <si>
    <t>双流锦华店</t>
  </si>
  <si>
    <t>邹惠</t>
  </si>
  <si>
    <t>黄丹</t>
  </si>
  <si>
    <t>林月强</t>
  </si>
  <si>
    <t>成汉南路</t>
  </si>
  <si>
    <t>蒋雪琴</t>
  </si>
  <si>
    <t>甘俊莉</t>
  </si>
  <si>
    <t>胡人元</t>
  </si>
  <si>
    <t>吴伟利</t>
  </si>
  <si>
    <t>欧双雪</t>
  </si>
  <si>
    <t>余鑫雨</t>
  </si>
  <si>
    <t>旗舰店</t>
  </si>
  <si>
    <t>合计奖励金额</t>
  </si>
  <si>
    <t>员工奖励由人事部于11月8日 随10月工资一并下发</t>
  </si>
  <si>
    <t>2018年10月20-10月22“滋补养生”奖励分配（促销）</t>
  </si>
  <si>
    <t>叶素英</t>
  </si>
  <si>
    <t>林玲</t>
  </si>
  <si>
    <t>袁晓捷</t>
  </si>
  <si>
    <t>张登玉</t>
  </si>
  <si>
    <t>羊玉梅</t>
  </si>
  <si>
    <t>周静</t>
  </si>
  <si>
    <t xml:space="preserve">促销奖励由财务部单独发放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</si>
</sst>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6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Arial"/>
      <charset val="0"/>
    </font>
    <font>
      <sz val="10"/>
      <color rgb="FF000000"/>
      <name val="宋体"/>
      <charset val="134"/>
    </font>
    <font>
      <sz val="10"/>
      <color rgb="FF000000"/>
      <name val="Tahoma"/>
      <charset val="134"/>
    </font>
    <font>
      <sz val="10"/>
      <color rgb="FF000000"/>
      <name val="宋体"/>
      <charset val="134"/>
      <scheme val="minor"/>
    </font>
    <font>
      <sz val="10"/>
      <color rgb="FF000000"/>
      <name val="等线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name val="Arial"/>
      <charset val="0"/>
    </font>
    <font>
      <sz val="8"/>
      <color theme="1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b/>
      <sz val="8"/>
      <name val="宋体"/>
      <charset val="0"/>
    </font>
    <font>
      <sz val="8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Arial"/>
      <charset val="0"/>
    </font>
    <font>
      <b/>
      <sz val="9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2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0" borderId="0"/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5" fillId="19" borderId="14" applyNumberFormat="0" applyAlignment="0" applyProtection="0">
      <alignment vertical="center"/>
    </xf>
    <xf numFmtId="0" fontId="53" fillId="19" borderId="12" applyNumberFormat="0" applyAlignment="0" applyProtection="0">
      <alignment vertical="center"/>
    </xf>
    <xf numFmtId="0" fontId="47" fillId="13" borderId="10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44" fillId="0" borderId="0"/>
    <xf numFmtId="0" fontId="41" fillId="0" borderId="0">
      <alignment vertical="center"/>
    </xf>
    <xf numFmtId="0" fontId="0" fillId="0" borderId="0"/>
    <xf numFmtId="0" fontId="41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49" applyFont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4" fillId="0" borderId="1" xfId="54" applyFont="1" applyBorder="1" applyAlignment="1">
      <alignment horizontal="center" vertical="center"/>
    </xf>
    <xf numFmtId="0" fontId="14" fillId="0" borderId="1" xfId="33" applyFont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 wrapText="1"/>
    </xf>
    <xf numFmtId="0" fontId="14" fillId="0" borderId="1" xfId="56" applyFont="1" applyFill="1" applyBorder="1" applyAlignment="1">
      <alignment horizontal="center" vertical="center"/>
    </xf>
    <xf numFmtId="0" fontId="14" fillId="0" borderId="1" xfId="11" applyFont="1" applyBorder="1" applyAlignment="1">
      <alignment horizontal="center" vertical="center"/>
    </xf>
    <xf numFmtId="0" fontId="14" fillId="0" borderId="1" xfId="11" applyNumberFormat="1" applyFont="1" applyFill="1" applyBorder="1" applyAlignment="1">
      <alignment horizontal="center" vertical="center"/>
    </xf>
    <xf numFmtId="0" fontId="14" fillId="0" borderId="1" xfId="55" applyFont="1" applyFill="1" applyBorder="1" applyAlignment="1">
      <alignment horizontal="center" vertical="center"/>
    </xf>
    <xf numFmtId="0" fontId="14" fillId="0" borderId="1" xfId="11" applyFont="1" applyFill="1" applyBorder="1" applyAlignment="1">
      <alignment horizontal="center" vertical="center"/>
    </xf>
    <xf numFmtId="0" fontId="16" fillId="0" borderId="1" xfId="52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57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wrapText="1"/>
    </xf>
    <xf numFmtId="10" fontId="18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6" fontId="24" fillId="0" borderId="0" xfId="0" applyNumberFormat="1" applyFont="1" applyAlignment="1">
      <alignment horizontal="center" vertical="center"/>
    </xf>
    <xf numFmtId="10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176" fontId="24" fillId="0" borderId="1" xfId="0" applyNumberFormat="1" applyFont="1" applyBorder="1" applyAlignment="1">
      <alignment horizontal="center" vertical="center"/>
    </xf>
    <xf numFmtId="10" fontId="24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32" fillId="0" borderId="1" xfId="0" applyNumberFormat="1" applyFont="1" applyBorder="1" applyAlignment="1">
      <alignment horizontal="center" vertical="center"/>
    </xf>
    <xf numFmtId="176" fontId="3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76" fontId="34" fillId="0" borderId="1" xfId="0" applyNumberFormat="1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6" fontId="27" fillId="0" borderId="1" xfId="0" applyNumberFormat="1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horizontal="center" vertical="center"/>
    </xf>
    <xf numFmtId="10" fontId="25" fillId="0" borderId="1" xfId="0" applyNumberFormat="1" applyFont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10" fontId="33" fillId="0" borderId="1" xfId="0" applyNumberFormat="1" applyFont="1" applyBorder="1" applyAlignment="1">
      <alignment horizontal="center" vertical="center"/>
    </xf>
    <xf numFmtId="176" fontId="40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176" fontId="40" fillId="5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4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0 4" xfId="52"/>
    <cellStyle name="常规 2 8" xfId="53"/>
    <cellStyle name="常规 20" xfId="54"/>
    <cellStyle name="常规 3 6" xfId="55"/>
    <cellStyle name="常规 22" xfId="56"/>
    <cellStyle name="常规 2" xfId="57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"/>
  <sheetViews>
    <sheetView tabSelected="1" workbookViewId="0">
      <selection activeCell="Y3" sqref="Y$1:Y$1048576"/>
    </sheetView>
  </sheetViews>
  <sheetFormatPr defaultColWidth="9" defaultRowHeight="15" customHeight="1"/>
  <cols>
    <col min="1" max="1" width="4.125" style="71" customWidth="1"/>
    <col min="2" max="2" width="6.5" style="71" customWidth="1"/>
    <col min="3" max="3" width="13.75" style="72" customWidth="1"/>
    <col min="4" max="4" width="6.375" style="72" customWidth="1"/>
    <col min="5" max="5" width="10.75" style="73" hidden="1" customWidth="1"/>
    <col min="6" max="6" width="9.875" style="73" customWidth="1"/>
    <col min="7" max="7" width="7.625" style="74" hidden="1" customWidth="1"/>
    <col min="8" max="8" width="10.375" style="73" hidden="1" customWidth="1"/>
    <col min="9" max="9" width="9.5" style="73" customWidth="1"/>
    <col min="10" max="10" width="11.625" style="73" hidden="1" customWidth="1"/>
    <col min="11" max="11" width="10" style="73" customWidth="1"/>
    <col min="12" max="12" width="7.75" style="74" hidden="1" customWidth="1"/>
    <col min="13" max="13" width="9.375" style="73" hidden="1" customWidth="1"/>
    <col min="14" max="14" width="9" style="73" customWidth="1"/>
    <col min="15" max="15" width="10.25" style="75" customWidth="1"/>
    <col min="16" max="16" width="9.125" style="75" customWidth="1"/>
    <col min="17" max="18" width="9" style="73" customWidth="1"/>
    <col min="19" max="19" width="7.875" style="74" customWidth="1"/>
    <col min="20" max="20" width="10.125" style="73" customWidth="1"/>
    <col min="21" max="21" width="8.125" style="73" customWidth="1"/>
    <col min="22" max="22" width="7.5" style="75" customWidth="1"/>
    <col min="23" max="23" width="7.25" style="73" customWidth="1"/>
    <col min="24" max="24" width="8.5" style="73" customWidth="1"/>
    <col min="25" max="25" width="6.375" style="76" customWidth="1"/>
    <col min="26" max="26" width="6.75" style="69" customWidth="1"/>
    <col min="27" max="16384" width="9" style="69"/>
  </cols>
  <sheetData>
    <row r="1" customHeight="1" spans="1: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94"/>
    </row>
    <row r="2" s="68" customFormat="1" customHeight="1" spans="1:25">
      <c r="A2" s="78" t="s">
        <v>1</v>
      </c>
      <c r="B2" s="78" t="s">
        <v>2</v>
      </c>
      <c r="C2" s="78" t="s">
        <v>3</v>
      </c>
      <c r="D2" s="78" t="s">
        <v>4</v>
      </c>
      <c r="E2" s="79" t="s">
        <v>5</v>
      </c>
      <c r="F2" s="79"/>
      <c r="G2" s="79"/>
      <c r="H2" s="79"/>
      <c r="I2" s="79"/>
      <c r="J2" s="79"/>
      <c r="K2" s="79"/>
      <c r="L2" s="79"/>
      <c r="M2" s="79"/>
      <c r="N2" s="79"/>
      <c r="O2" s="87" t="s">
        <v>6</v>
      </c>
      <c r="P2" s="87"/>
      <c r="Q2" s="79" t="s">
        <v>7</v>
      </c>
      <c r="R2" s="79"/>
      <c r="S2" s="79"/>
      <c r="T2" s="79"/>
      <c r="U2" s="79"/>
      <c r="V2" s="89" t="s">
        <v>8</v>
      </c>
      <c r="W2" s="89"/>
      <c r="X2" s="89"/>
      <c r="Y2" s="95"/>
    </row>
    <row r="3" s="69" customFormat="1" ht="19" customHeight="1" spans="1:25">
      <c r="A3" s="78"/>
      <c r="B3" s="78"/>
      <c r="C3" s="78"/>
      <c r="D3" s="78"/>
      <c r="E3" s="79" t="s">
        <v>9</v>
      </c>
      <c r="F3" s="79" t="s">
        <v>10</v>
      </c>
      <c r="G3" s="80" t="s">
        <v>11</v>
      </c>
      <c r="H3" s="79" t="s">
        <v>12</v>
      </c>
      <c r="I3" s="79" t="s">
        <v>13</v>
      </c>
      <c r="J3" s="79" t="s">
        <v>14</v>
      </c>
      <c r="K3" s="79" t="s">
        <v>15</v>
      </c>
      <c r="L3" s="80" t="s">
        <v>16</v>
      </c>
      <c r="M3" s="79" t="s">
        <v>17</v>
      </c>
      <c r="N3" s="79" t="s">
        <v>18</v>
      </c>
      <c r="O3" s="87" t="s">
        <v>19</v>
      </c>
      <c r="P3" s="87" t="s">
        <v>20</v>
      </c>
      <c r="Q3" s="90" t="s">
        <v>9</v>
      </c>
      <c r="R3" s="90" t="s">
        <v>11</v>
      </c>
      <c r="S3" s="80" t="s">
        <v>21</v>
      </c>
      <c r="T3" s="90" t="s">
        <v>14</v>
      </c>
      <c r="U3" s="90" t="s">
        <v>16</v>
      </c>
      <c r="V3" s="89" t="s">
        <v>22</v>
      </c>
      <c r="W3" s="79" t="s">
        <v>23</v>
      </c>
      <c r="X3" s="79" t="s">
        <v>24</v>
      </c>
      <c r="Y3" s="96" t="s">
        <v>25</v>
      </c>
    </row>
    <row r="4" customHeight="1" spans="1:25">
      <c r="A4" s="81">
        <v>1</v>
      </c>
      <c r="B4" s="82">
        <v>104428</v>
      </c>
      <c r="C4" s="83" t="s">
        <v>26</v>
      </c>
      <c r="D4" s="84" t="s">
        <v>27</v>
      </c>
      <c r="E4" s="85">
        <v>2783.90254545455</v>
      </c>
      <c r="F4" s="85">
        <f t="shared" ref="F4:F67" si="0">E4*3</f>
        <v>8351.70763636365</v>
      </c>
      <c r="G4" s="86">
        <v>0.316737333543024</v>
      </c>
      <c r="H4" s="85">
        <v>881.765869090909</v>
      </c>
      <c r="I4" s="85">
        <f t="shared" ref="I4:I67" si="1">H4*3</f>
        <v>2645.29760727273</v>
      </c>
      <c r="J4" s="85">
        <v>3340.68305454545</v>
      </c>
      <c r="K4" s="85">
        <f t="shared" ref="K4:K67" si="2">J4*3</f>
        <v>10022.0491636363</v>
      </c>
      <c r="L4" s="86">
        <v>0.294113238289951</v>
      </c>
      <c r="M4" s="85">
        <v>982.539111272727</v>
      </c>
      <c r="N4" s="85">
        <f t="shared" ref="N4:N67" si="3">M4*3</f>
        <v>2947.61733381818</v>
      </c>
      <c r="O4" s="88">
        <v>13751.02</v>
      </c>
      <c r="P4" s="88">
        <v>4452.15</v>
      </c>
      <c r="Q4" s="91">
        <f t="shared" ref="Q4:Q67" si="4">O4-F4</f>
        <v>5399.31236363635</v>
      </c>
      <c r="R4" s="91">
        <f t="shared" ref="R4:R67" si="5">P4-I4</f>
        <v>1806.85239272727</v>
      </c>
      <c r="S4" s="86">
        <f t="shared" ref="S4:S67" si="6">O4/F4</f>
        <v>1.64649202279634</v>
      </c>
      <c r="T4" s="91">
        <f t="shared" ref="T4:T67" si="7">O4-K4</f>
        <v>3728.97083636365</v>
      </c>
      <c r="U4" s="91">
        <f t="shared" ref="U4:U67" si="8">P4-N4</f>
        <v>1504.53266618182</v>
      </c>
      <c r="V4" s="92">
        <v>600</v>
      </c>
      <c r="W4" s="85">
        <f>(P4-I4)*0.3</f>
        <v>542.055717818182</v>
      </c>
      <c r="X4" s="85">
        <f>V4+W4</f>
        <v>1142.05571781818</v>
      </c>
      <c r="Y4" s="97"/>
    </row>
    <row r="5" customHeight="1" spans="1:25">
      <c r="A5" s="81">
        <v>2</v>
      </c>
      <c r="B5" s="82">
        <v>730</v>
      </c>
      <c r="C5" s="83" t="s">
        <v>28</v>
      </c>
      <c r="D5" s="84" t="s">
        <v>29</v>
      </c>
      <c r="E5" s="85">
        <v>8949.48609090909</v>
      </c>
      <c r="F5" s="85">
        <f t="shared" si="0"/>
        <v>26848.4582727273</v>
      </c>
      <c r="G5" s="86">
        <v>0.244576003536292</v>
      </c>
      <c r="H5" s="85">
        <v>2188.82954181818</v>
      </c>
      <c r="I5" s="85">
        <f t="shared" si="1"/>
        <v>6566.48862545454</v>
      </c>
      <c r="J5" s="85">
        <v>10739.3833090909</v>
      </c>
      <c r="K5" s="85">
        <f t="shared" si="2"/>
        <v>32218.1499272727</v>
      </c>
      <c r="L5" s="86">
        <v>0.227106288997986</v>
      </c>
      <c r="M5" s="85">
        <v>2438.98148945455</v>
      </c>
      <c r="N5" s="85">
        <f t="shared" si="3"/>
        <v>7316.94446836365</v>
      </c>
      <c r="O5" s="88">
        <v>44156.46</v>
      </c>
      <c r="P5" s="88">
        <v>11675.27</v>
      </c>
      <c r="Q5" s="91">
        <f t="shared" si="4"/>
        <v>17308.0017272727</v>
      </c>
      <c r="R5" s="91">
        <f t="shared" si="5"/>
        <v>5108.78137454546</v>
      </c>
      <c r="S5" s="86">
        <f t="shared" si="6"/>
        <v>1.6446553299805</v>
      </c>
      <c r="T5" s="91">
        <f t="shared" si="7"/>
        <v>11938.3100727273</v>
      </c>
      <c r="U5" s="91">
        <f t="shared" si="8"/>
        <v>4358.32553163635</v>
      </c>
      <c r="V5" s="92">
        <v>600</v>
      </c>
      <c r="W5" s="85">
        <f t="shared" ref="W5:W29" si="9">(P5-I5)*0.3</f>
        <v>1532.63441236364</v>
      </c>
      <c r="X5" s="85">
        <f t="shared" ref="X5:X36" si="10">V5+W5</f>
        <v>2132.63441236364</v>
      </c>
      <c r="Y5" s="97"/>
    </row>
    <row r="6" customHeight="1" spans="1:25">
      <c r="A6" s="81">
        <v>3</v>
      </c>
      <c r="B6" s="81">
        <v>351</v>
      </c>
      <c r="C6" s="84" t="s">
        <v>30</v>
      </c>
      <c r="D6" s="84" t="s">
        <v>27</v>
      </c>
      <c r="E6" s="85">
        <v>8356.04909090909</v>
      </c>
      <c r="F6" s="85">
        <f t="shared" si="0"/>
        <v>25068.1472727273</v>
      </c>
      <c r="G6" s="86">
        <v>0.243874741151049</v>
      </c>
      <c r="H6" s="85">
        <v>2037.82930909091</v>
      </c>
      <c r="I6" s="85">
        <f t="shared" si="1"/>
        <v>6113.48792727273</v>
      </c>
      <c r="J6" s="85">
        <v>10027.2589090909</v>
      </c>
      <c r="K6" s="85">
        <f t="shared" si="2"/>
        <v>30081.7767272727</v>
      </c>
      <c r="L6" s="86">
        <v>0.226455116783117</v>
      </c>
      <c r="M6" s="85">
        <v>2270.72408727273</v>
      </c>
      <c r="N6" s="85">
        <f t="shared" si="3"/>
        <v>6812.17226181819</v>
      </c>
      <c r="O6" s="88">
        <v>39339.65</v>
      </c>
      <c r="P6" s="88">
        <v>10951.72</v>
      </c>
      <c r="Q6" s="91">
        <f t="shared" si="4"/>
        <v>14271.5027272727</v>
      </c>
      <c r="R6" s="91">
        <f t="shared" si="5"/>
        <v>4838.23207272727</v>
      </c>
      <c r="S6" s="86">
        <f t="shared" si="6"/>
        <v>1.56930823694335</v>
      </c>
      <c r="T6" s="91">
        <f t="shared" si="7"/>
        <v>9257.8732727273</v>
      </c>
      <c r="U6" s="91">
        <f t="shared" si="8"/>
        <v>4139.54773818181</v>
      </c>
      <c r="V6" s="92">
        <v>600</v>
      </c>
      <c r="W6" s="85">
        <f t="shared" si="9"/>
        <v>1451.46962181818</v>
      </c>
      <c r="X6" s="85">
        <f t="shared" si="10"/>
        <v>2051.46962181818</v>
      </c>
      <c r="Y6" s="97"/>
    </row>
    <row r="7" customHeight="1" spans="1:25">
      <c r="A7" s="81">
        <v>4</v>
      </c>
      <c r="B7" s="81">
        <v>357</v>
      </c>
      <c r="C7" s="84" t="s">
        <v>31</v>
      </c>
      <c r="D7" s="84" t="s">
        <v>29</v>
      </c>
      <c r="E7" s="85">
        <v>8770.043</v>
      </c>
      <c r="F7" s="85">
        <f t="shared" si="0"/>
        <v>26310.129</v>
      </c>
      <c r="G7" s="86">
        <v>0.244748364403686</v>
      </c>
      <c r="H7" s="85">
        <v>2146.45368</v>
      </c>
      <c r="I7" s="85">
        <f t="shared" si="1"/>
        <v>6439.36104</v>
      </c>
      <c r="J7" s="85">
        <v>10524.0516</v>
      </c>
      <c r="K7" s="85">
        <f t="shared" si="2"/>
        <v>31572.1548</v>
      </c>
      <c r="L7" s="86">
        <v>0.227266338374852</v>
      </c>
      <c r="M7" s="85">
        <v>2391.762672</v>
      </c>
      <c r="N7" s="85">
        <f t="shared" si="3"/>
        <v>7175.288016</v>
      </c>
      <c r="O7" s="88">
        <v>40637.81</v>
      </c>
      <c r="P7" s="88">
        <v>9572.35</v>
      </c>
      <c r="Q7" s="91">
        <f t="shared" si="4"/>
        <v>14327.681</v>
      </c>
      <c r="R7" s="91">
        <f t="shared" si="5"/>
        <v>3132.98896</v>
      </c>
      <c r="S7" s="86">
        <f t="shared" si="6"/>
        <v>1.54456901370571</v>
      </c>
      <c r="T7" s="91">
        <f t="shared" si="7"/>
        <v>9065.65519999999</v>
      </c>
      <c r="U7" s="91">
        <f t="shared" si="8"/>
        <v>2397.061984</v>
      </c>
      <c r="V7" s="92">
        <v>600</v>
      </c>
      <c r="W7" s="85">
        <f t="shared" si="9"/>
        <v>939.896688</v>
      </c>
      <c r="X7" s="85">
        <f t="shared" si="10"/>
        <v>1539.896688</v>
      </c>
      <c r="Y7" s="97"/>
    </row>
    <row r="8" customHeight="1" spans="1:25">
      <c r="A8" s="81">
        <v>5</v>
      </c>
      <c r="B8" s="81">
        <v>707</v>
      </c>
      <c r="C8" s="84" t="s">
        <v>32</v>
      </c>
      <c r="D8" s="84" t="s">
        <v>33</v>
      </c>
      <c r="E8" s="85">
        <v>13944.5065454545</v>
      </c>
      <c r="F8" s="85">
        <f t="shared" si="0"/>
        <v>41833.5196363635</v>
      </c>
      <c r="G8" s="86">
        <v>0.276335164166179</v>
      </c>
      <c r="H8" s="85">
        <v>3853.35750545454</v>
      </c>
      <c r="I8" s="85">
        <f t="shared" si="1"/>
        <v>11560.0725163636</v>
      </c>
      <c r="J8" s="85">
        <v>16036.1825272727</v>
      </c>
      <c r="K8" s="85">
        <f t="shared" si="2"/>
        <v>48108.5475818181</v>
      </c>
      <c r="L8" s="86">
        <v>0.256596938154309</v>
      </c>
      <c r="M8" s="85">
        <v>4114.83533618182</v>
      </c>
      <c r="N8" s="85">
        <f t="shared" si="3"/>
        <v>12344.5060085455</v>
      </c>
      <c r="O8" s="88">
        <v>61956.8</v>
      </c>
      <c r="P8" s="88">
        <v>17171.22</v>
      </c>
      <c r="Q8" s="91">
        <f t="shared" si="4"/>
        <v>20123.2803636365</v>
      </c>
      <c r="R8" s="91">
        <f t="shared" si="5"/>
        <v>5611.14748363638</v>
      </c>
      <c r="S8" s="86">
        <f t="shared" si="6"/>
        <v>1.48103244810758</v>
      </c>
      <c r="T8" s="91">
        <f t="shared" si="7"/>
        <v>13848.2524181819</v>
      </c>
      <c r="U8" s="91">
        <f t="shared" si="8"/>
        <v>4826.71399145454</v>
      </c>
      <c r="V8" s="92">
        <v>400</v>
      </c>
      <c r="W8" s="85">
        <f t="shared" si="9"/>
        <v>1683.34424509091</v>
      </c>
      <c r="X8" s="85">
        <f t="shared" si="10"/>
        <v>2083.34424509091</v>
      </c>
      <c r="Y8" s="97"/>
    </row>
    <row r="9" customHeight="1" spans="1:25">
      <c r="A9" s="81">
        <v>6</v>
      </c>
      <c r="B9" s="81">
        <v>748</v>
      </c>
      <c r="C9" s="84" t="s">
        <v>34</v>
      </c>
      <c r="D9" s="84" t="s">
        <v>35</v>
      </c>
      <c r="E9" s="85">
        <v>6189.86618181818</v>
      </c>
      <c r="F9" s="85">
        <f t="shared" si="0"/>
        <v>18569.5985454545</v>
      </c>
      <c r="G9" s="86">
        <v>0.272905010958674</v>
      </c>
      <c r="H9" s="85">
        <v>1689.24549818182</v>
      </c>
      <c r="I9" s="85">
        <f t="shared" si="1"/>
        <v>5067.73649454546</v>
      </c>
      <c r="J9" s="85">
        <v>7427.83941818182</v>
      </c>
      <c r="K9" s="85">
        <f t="shared" si="2"/>
        <v>22283.5182545455</v>
      </c>
      <c r="L9" s="86">
        <v>0.253411795890198</v>
      </c>
      <c r="M9" s="85">
        <v>1882.30212654545</v>
      </c>
      <c r="N9" s="85">
        <f t="shared" si="3"/>
        <v>5646.90637963635</v>
      </c>
      <c r="O9" s="88">
        <v>24945.3</v>
      </c>
      <c r="P9" s="88">
        <v>5965.08</v>
      </c>
      <c r="Q9" s="91">
        <f t="shared" si="4"/>
        <v>6375.70145454546</v>
      </c>
      <c r="R9" s="91">
        <f t="shared" si="5"/>
        <v>897.34350545454</v>
      </c>
      <c r="S9" s="86">
        <f t="shared" si="6"/>
        <v>1.34334083415638</v>
      </c>
      <c r="T9" s="91">
        <f t="shared" si="7"/>
        <v>2661.78174545454</v>
      </c>
      <c r="U9" s="91">
        <f t="shared" si="8"/>
        <v>318.17362036365</v>
      </c>
      <c r="V9" s="92">
        <v>400</v>
      </c>
      <c r="W9" s="85">
        <f t="shared" si="9"/>
        <v>269.203051636362</v>
      </c>
      <c r="X9" s="85">
        <f t="shared" si="10"/>
        <v>669.203051636362</v>
      </c>
      <c r="Y9" s="97"/>
    </row>
    <row r="10" customHeight="1" spans="1:25">
      <c r="A10" s="81">
        <v>7</v>
      </c>
      <c r="B10" s="81">
        <v>517</v>
      </c>
      <c r="C10" s="84" t="s">
        <v>36</v>
      </c>
      <c r="D10" s="84" t="s">
        <v>37</v>
      </c>
      <c r="E10" s="85">
        <v>22991.1250909091</v>
      </c>
      <c r="F10" s="85">
        <f t="shared" si="0"/>
        <v>68973.3752727273</v>
      </c>
      <c r="G10" s="86">
        <v>0.23137081416744</v>
      </c>
      <c r="H10" s="85">
        <v>5319.47533090909</v>
      </c>
      <c r="I10" s="85">
        <f t="shared" si="1"/>
        <v>15958.4259927273</v>
      </c>
      <c r="J10" s="85">
        <v>26439.7938545454</v>
      </c>
      <c r="K10" s="85">
        <f t="shared" si="2"/>
        <v>79319.3815636362</v>
      </c>
      <c r="L10" s="86">
        <v>0.214844327441194</v>
      </c>
      <c r="M10" s="85">
        <v>5680.43972836364</v>
      </c>
      <c r="N10" s="85">
        <f t="shared" si="3"/>
        <v>17041.3191850909</v>
      </c>
      <c r="O10" s="88">
        <v>91453.63</v>
      </c>
      <c r="P10" s="88">
        <v>23073.72</v>
      </c>
      <c r="Q10" s="91">
        <f t="shared" si="4"/>
        <v>22480.2547272727</v>
      </c>
      <c r="R10" s="91">
        <f t="shared" si="5"/>
        <v>7115.29400727273</v>
      </c>
      <c r="S10" s="86">
        <f t="shared" si="6"/>
        <v>1.32592655699947</v>
      </c>
      <c r="T10" s="91">
        <f t="shared" si="7"/>
        <v>12134.2484363638</v>
      </c>
      <c r="U10" s="91">
        <f t="shared" si="8"/>
        <v>6032.40081490908</v>
      </c>
      <c r="V10" s="92">
        <v>400</v>
      </c>
      <c r="W10" s="85">
        <f t="shared" si="9"/>
        <v>2134.58820218182</v>
      </c>
      <c r="X10" s="85">
        <f t="shared" si="10"/>
        <v>2534.58820218182</v>
      </c>
      <c r="Y10" s="97"/>
    </row>
    <row r="11" customHeight="1" spans="1:25">
      <c r="A11" s="81">
        <v>8</v>
      </c>
      <c r="B11" s="81">
        <v>387</v>
      </c>
      <c r="C11" s="84" t="s">
        <v>38</v>
      </c>
      <c r="D11" s="84" t="s">
        <v>33</v>
      </c>
      <c r="E11" s="85">
        <v>12344.644</v>
      </c>
      <c r="F11" s="85">
        <f t="shared" si="0"/>
        <v>37033.932</v>
      </c>
      <c r="G11" s="86">
        <v>0.261768701986354</v>
      </c>
      <c r="H11" s="85">
        <v>3231.44143636364</v>
      </c>
      <c r="I11" s="85">
        <f t="shared" si="1"/>
        <v>9694.32430909092</v>
      </c>
      <c r="J11" s="85">
        <v>14196.3406</v>
      </c>
      <c r="K11" s="85">
        <f t="shared" si="2"/>
        <v>42589.0218</v>
      </c>
      <c r="L11" s="86">
        <v>0.243070937558758</v>
      </c>
      <c r="M11" s="85">
        <v>3450.71781954545</v>
      </c>
      <c r="N11" s="85">
        <f t="shared" si="3"/>
        <v>10352.1534586363</v>
      </c>
      <c r="O11" s="88">
        <v>48718.87</v>
      </c>
      <c r="P11" s="88">
        <v>15816.62</v>
      </c>
      <c r="Q11" s="91">
        <f t="shared" si="4"/>
        <v>11684.938</v>
      </c>
      <c r="R11" s="91">
        <f t="shared" si="5"/>
        <v>6122.29569090908</v>
      </c>
      <c r="S11" s="86">
        <f t="shared" si="6"/>
        <v>1.3155197779161</v>
      </c>
      <c r="T11" s="91">
        <f t="shared" si="7"/>
        <v>6129.8482</v>
      </c>
      <c r="U11" s="91">
        <f t="shared" si="8"/>
        <v>5464.46654136365</v>
      </c>
      <c r="V11" s="92">
        <v>400</v>
      </c>
      <c r="W11" s="85">
        <f t="shared" si="9"/>
        <v>1836.68870727272</v>
      </c>
      <c r="X11" s="85">
        <f t="shared" si="10"/>
        <v>2236.68870727272</v>
      </c>
      <c r="Y11" s="97"/>
    </row>
    <row r="12" customHeight="1" spans="1:25">
      <c r="A12" s="81">
        <v>9</v>
      </c>
      <c r="B12" s="81">
        <v>339</v>
      </c>
      <c r="C12" s="84" t="s">
        <v>39</v>
      </c>
      <c r="D12" s="84" t="s">
        <v>29</v>
      </c>
      <c r="E12" s="85">
        <v>6296.99054545455</v>
      </c>
      <c r="F12" s="85">
        <f t="shared" si="0"/>
        <v>18890.9716363636</v>
      </c>
      <c r="G12" s="86">
        <v>0.238265768975702</v>
      </c>
      <c r="H12" s="85">
        <v>1500.35729454545</v>
      </c>
      <c r="I12" s="85">
        <f t="shared" si="1"/>
        <v>4501.07188363635</v>
      </c>
      <c r="J12" s="85">
        <v>7556.38865454545</v>
      </c>
      <c r="K12" s="85">
        <f t="shared" si="2"/>
        <v>22669.1659636363</v>
      </c>
      <c r="L12" s="86">
        <v>0.221246785477438</v>
      </c>
      <c r="M12" s="85">
        <v>1671.82669963636</v>
      </c>
      <c r="N12" s="85">
        <f t="shared" si="3"/>
        <v>5015.48009890908</v>
      </c>
      <c r="O12" s="88">
        <v>24750.09</v>
      </c>
      <c r="P12" s="88">
        <v>5175.44</v>
      </c>
      <c r="Q12" s="91">
        <f t="shared" si="4"/>
        <v>5859.11836363635</v>
      </c>
      <c r="R12" s="91">
        <f t="shared" si="5"/>
        <v>674.368116363649</v>
      </c>
      <c r="S12" s="86">
        <f t="shared" si="6"/>
        <v>1.31015442066294</v>
      </c>
      <c r="T12" s="91">
        <f t="shared" si="7"/>
        <v>2080.92403636365</v>
      </c>
      <c r="U12" s="91">
        <f t="shared" si="8"/>
        <v>159.95990109092</v>
      </c>
      <c r="V12" s="92">
        <v>400</v>
      </c>
      <c r="W12" s="85">
        <f t="shared" si="9"/>
        <v>202.310434909095</v>
      </c>
      <c r="X12" s="85">
        <f t="shared" si="10"/>
        <v>602.310434909095</v>
      </c>
      <c r="Y12" s="97"/>
    </row>
    <row r="13" customHeight="1" spans="1:25">
      <c r="A13" s="81">
        <v>10</v>
      </c>
      <c r="B13" s="81">
        <v>545</v>
      </c>
      <c r="C13" s="84" t="s">
        <v>40</v>
      </c>
      <c r="D13" s="84" t="s">
        <v>33</v>
      </c>
      <c r="E13" s="85">
        <v>4489.62327272727</v>
      </c>
      <c r="F13" s="85">
        <f t="shared" si="0"/>
        <v>13468.8698181818</v>
      </c>
      <c r="G13" s="86">
        <v>0.299838658258753</v>
      </c>
      <c r="H13" s="85">
        <v>1346.16261818182</v>
      </c>
      <c r="I13" s="85">
        <f t="shared" si="1"/>
        <v>4038.48785454546</v>
      </c>
      <c r="J13" s="85">
        <v>5387.54792727273</v>
      </c>
      <c r="K13" s="85">
        <f t="shared" si="2"/>
        <v>16162.6437818182</v>
      </c>
      <c r="L13" s="86">
        <v>0.278421611240271</v>
      </c>
      <c r="M13" s="85">
        <v>1500.00977454545</v>
      </c>
      <c r="N13" s="85">
        <f t="shared" si="3"/>
        <v>4500.02932363635</v>
      </c>
      <c r="O13" s="88">
        <v>17388.45</v>
      </c>
      <c r="P13" s="88">
        <v>4979.82</v>
      </c>
      <c r="Q13" s="91">
        <f t="shared" si="4"/>
        <v>3919.58018181819</v>
      </c>
      <c r="R13" s="91">
        <f t="shared" si="5"/>
        <v>941.332145454539</v>
      </c>
      <c r="S13" s="86">
        <f t="shared" si="6"/>
        <v>1.2910103248995</v>
      </c>
      <c r="T13" s="91">
        <f t="shared" si="7"/>
        <v>1225.80621818181</v>
      </c>
      <c r="U13" s="91">
        <f t="shared" si="8"/>
        <v>479.790676363649</v>
      </c>
      <c r="V13" s="92">
        <v>400</v>
      </c>
      <c r="W13" s="85">
        <f t="shared" si="9"/>
        <v>282.399643636362</v>
      </c>
      <c r="X13" s="85">
        <f t="shared" si="10"/>
        <v>682.399643636362</v>
      </c>
      <c r="Y13" s="97"/>
    </row>
    <row r="14" customHeight="1" spans="1:25">
      <c r="A14" s="81">
        <v>11</v>
      </c>
      <c r="B14" s="81">
        <v>379</v>
      </c>
      <c r="C14" s="84" t="s">
        <v>41</v>
      </c>
      <c r="D14" s="84" t="s">
        <v>29</v>
      </c>
      <c r="E14" s="85">
        <v>9474.98318181818</v>
      </c>
      <c r="F14" s="85">
        <f t="shared" si="0"/>
        <v>28424.9495454545</v>
      </c>
      <c r="G14" s="86">
        <v>0.245116585719054</v>
      </c>
      <c r="H14" s="85">
        <v>2322.47552727273</v>
      </c>
      <c r="I14" s="85">
        <f t="shared" si="1"/>
        <v>6967.42658181819</v>
      </c>
      <c r="J14" s="85">
        <v>11369.9798181818</v>
      </c>
      <c r="K14" s="85">
        <f t="shared" si="2"/>
        <v>34109.9394545454</v>
      </c>
      <c r="L14" s="86">
        <v>0.227608258167693</v>
      </c>
      <c r="M14" s="85">
        <v>2587.90130181818</v>
      </c>
      <c r="N14" s="85">
        <f t="shared" si="3"/>
        <v>7763.70390545454</v>
      </c>
      <c r="O14" s="88">
        <v>36099.23</v>
      </c>
      <c r="P14" s="88">
        <v>10023.65</v>
      </c>
      <c r="Q14" s="91">
        <f t="shared" si="4"/>
        <v>7674.28045454546</v>
      </c>
      <c r="R14" s="91">
        <f t="shared" si="5"/>
        <v>3056.22341818181</v>
      </c>
      <c r="S14" s="86">
        <f t="shared" si="6"/>
        <v>1.26998396047365</v>
      </c>
      <c r="T14" s="91">
        <f t="shared" si="7"/>
        <v>1989.29054545461</v>
      </c>
      <c r="U14" s="91">
        <f t="shared" si="8"/>
        <v>2259.94609454546</v>
      </c>
      <c r="V14" s="92">
        <v>400</v>
      </c>
      <c r="W14" s="85">
        <f t="shared" si="9"/>
        <v>916.867025454543</v>
      </c>
      <c r="X14" s="85">
        <f t="shared" si="10"/>
        <v>1316.86702545454</v>
      </c>
      <c r="Y14" s="97"/>
    </row>
    <row r="15" customHeight="1" spans="1:25">
      <c r="A15" s="81">
        <v>12</v>
      </c>
      <c r="B15" s="81">
        <v>341</v>
      </c>
      <c r="C15" s="84" t="s">
        <v>42</v>
      </c>
      <c r="D15" s="84" t="s">
        <v>35</v>
      </c>
      <c r="E15" s="85">
        <v>25588.9530909091</v>
      </c>
      <c r="F15" s="85">
        <f t="shared" si="0"/>
        <v>76766.8592727273</v>
      </c>
      <c r="G15" s="86">
        <v>0.264895092443371</v>
      </c>
      <c r="H15" s="85">
        <v>6778.38809454545</v>
      </c>
      <c r="I15" s="85">
        <f t="shared" si="1"/>
        <v>20335.1642836363</v>
      </c>
      <c r="J15" s="85">
        <v>29427.2960545454</v>
      </c>
      <c r="K15" s="85">
        <f t="shared" si="2"/>
        <v>88281.8881636362</v>
      </c>
      <c r="L15" s="86">
        <v>0.245974014411702</v>
      </c>
      <c r="M15" s="85">
        <v>7238.35014381818</v>
      </c>
      <c r="N15" s="85">
        <f t="shared" si="3"/>
        <v>21715.0504314545</v>
      </c>
      <c r="O15" s="88">
        <v>97082.24</v>
      </c>
      <c r="P15" s="88">
        <v>27420.12</v>
      </c>
      <c r="Q15" s="91">
        <f t="shared" si="4"/>
        <v>20315.3807272727</v>
      </c>
      <c r="R15" s="91">
        <f t="shared" si="5"/>
        <v>7084.95571636365</v>
      </c>
      <c r="S15" s="86">
        <f t="shared" si="6"/>
        <v>1.2646373828464</v>
      </c>
      <c r="T15" s="91">
        <f t="shared" si="7"/>
        <v>8800.3518363638</v>
      </c>
      <c r="U15" s="91">
        <f t="shared" si="8"/>
        <v>5705.06956854546</v>
      </c>
      <c r="V15" s="92">
        <v>400</v>
      </c>
      <c r="W15" s="85">
        <f t="shared" si="9"/>
        <v>2125.48671490909</v>
      </c>
      <c r="X15" s="85">
        <f t="shared" si="10"/>
        <v>2525.48671490909</v>
      </c>
      <c r="Y15" s="97"/>
    </row>
    <row r="16" customHeight="1" spans="1:25">
      <c r="A16" s="81">
        <v>13</v>
      </c>
      <c r="B16" s="81">
        <v>101453</v>
      </c>
      <c r="C16" s="84" t="s">
        <v>43</v>
      </c>
      <c r="D16" s="84" t="s">
        <v>27</v>
      </c>
      <c r="E16" s="85">
        <v>6933.73090909091</v>
      </c>
      <c r="F16" s="85">
        <f t="shared" si="0"/>
        <v>20801.1927272727</v>
      </c>
      <c r="G16" s="86">
        <v>0.266968172978892</v>
      </c>
      <c r="H16" s="85">
        <v>1851.08547272727</v>
      </c>
      <c r="I16" s="85">
        <f t="shared" si="1"/>
        <v>5553.25641818181</v>
      </c>
      <c r="J16" s="85">
        <v>8320.47709090909</v>
      </c>
      <c r="K16" s="85">
        <f t="shared" si="2"/>
        <v>24961.4312727273</v>
      </c>
      <c r="L16" s="86">
        <v>0.247899017766114</v>
      </c>
      <c r="M16" s="85">
        <v>2062.63809818182</v>
      </c>
      <c r="N16" s="85">
        <f t="shared" si="3"/>
        <v>6187.91429454546</v>
      </c>
      <c r="O16" s="88">
        <v>26220.6</v>
      </c>
      <c r="P16" s="88">
        <v>7528.52</v>
      </c>
      <c r="Q16" s="91">
        <f t="shared" si="4"/>
        <v>5419.40727272727</v>
      </c>
      <c r="R16" s="91">
        <f t="shared" si="5"/>
        <v>1975.26358181819</v>
      </c>
      <c r="S16" s="86">
        <f t="shared" si="6"/>
        <v>1.26053348689096</v>
      </c>
      <c r="T16" s="91">
        <f t="shared" si="7"/>
        <v>1259.16872727273</v>
      </c>
      <c r="U16" s="91">
        <f t="shared" si="8"/>
        <v>1340.60570545454</v>
      </c>
      <c r="V16" s="92">
        <v>400</v>
      </c>
      <c r="W16" s="85">
        <f t="shared" si="9"/>
        <v>592.579074545457</v>
      </c>
      <c r="X16" s="85">
        <f t="shared" si="10"/>
        <v>992.579074545457</v>
      </c>
      <c r="Y16" s="97"/>
    </row>
    <row r="17" customHeight="1" spans="1:25">
      <c r="A17" s="81">
        <v>14</v>
      </c>
      <c r="B17" s="81">
        <v>549</v>
      </c>
      <c r="C17" s="84" t="s">
        <v>44</v>
      </c>
      <c r="D17" s="84" t="s">
        <v>35</v>
      </c>
      <c r="E17" s="85">
        <v>6246.16472727273</v>
      </c>
      <c r="F17" s="85">
        <f t="shared" si="0"/>
        <v>18738.4941818182</v>
      </c>
      <c r="G17" s="86">
        <v>0.260868846180111</v>
      </c>
      <c r="H17" s="85">
        <v>1629.42978545455</v>
      </c>
      <c r="I17" s="85">
        <f t="shared" si="1"/>
        <v>4888.28935636365</v>
      </c>
      <c r="J17" s="85">
        <v>7495.39767272727</v>
      </c>
      <c r="K17" s="85">
        <f t="shared" si="2"/>
        <v>22486.1930181818</v>
      </c>
      <c r="L17" s="86">
        <v>0.242235357167246</v>
      </c>
      <c r="M17" s="85">
        <v>1815.65033236364</v>
      </c>
      <c r="N17" s="85">
        <f t="shared" si="3"/>
        <v>5446.95099709092</v>
      </c>
      <c r="O17" s="88">
        <v>23559.17</v>
      </c>
      <c r="P17" s="88">
        <v>7548.57</v>
      </c>
      <c r="Q17" s="91">
        <f t="shared" si="4"/>
        <v>4820.67581818181</v>
      </c>
      <c r="R17" s="91">
        <f t="shared" si="5"/>
        <v>2660.28064363635</v>
      </c>
      <c r="S17" s="86">
        <f t="shared" si="6"/>
        <v>1.25726057661876</v>
      </c>
      <c r="T17" s="91">
        <f t="shared" si="7"/>
        <v>1072.97698181819</v>
      </c>
      <c r="U17" s="91">
        <f t="shared" si="8"/>
        <v>2101.61900290908</v>
      </c>
      <c r="V17" s="92">
        <v>400</v>
      </c>
      <c r="W17" s="85">
        <f t="shared" si="9"/>
        <v>798.084193090905</v>
      </c>
      <c r="X17" s="85">
        <f t="shared" si="10"/>
        <v>1198.08419309091</v>
      </c>
      <c r="Y17" s="97"/>
    </row>
    <row r="18" customHeight="1" spans="1:25">
      <c r="A18" s="81">
        <v>15</v>
      </c>
      <c r="B18" s="81">
        <v>102478</v>
      </c>
      <c r="C18" s="84" t="s">
        <v>45</v>
      </c>
      <c r="D18" s="84" t="s">
        <v>37</v>
      </c>
      <c r="E18" s="85">
        <v>3813.77563636364</v>
      </c>
      <c r="F18" s="85">
        <f t="shared" si="0"/>
        <v>11441.3269090909</v>
      </c>
      <c r="G18" s="86">
        <v>0.200102758583405</v>
      </c>
      <c r="H18" s="85">
        <v>763.147025454545</v>
      </c>
      <c r="I18" s="85">
        <f t="shared" si="1"/>
        <v>2289.44107636364</v>
      </c>
      <c r="J18" s="85">
        <v>4576.53076363636</v>
      </c>
      <c r="K18" s="85">
        <f t="shared" si="2"/>
        <v>13729.5922909091</v>
      </c>
      <c r="L18" s="86">
        <v>0.185809704398876</v>
      </c>
      <c r="M18" s="85">
        <v>850.363828363636</v>
      </c>
      <c r="N18" s="85">
        <f t="shared" si="3"/>
        <v>2551.09148509091</v>
      </c>
      <c r="O18" s="88">
        <v>14204.33</v>
      </c>
      <c r="P18" s="88">
        <v>3009.58</v>
      </c>
      <c r="Q18" s="91">
        <f t="shared" si="4"/>
        <v>2763.00309090908</v>
      </c>
      <c r="R18" s="91">
        <f t="shared" si="5"/>
        <v>720.138923636365</v>
      </c>
      <c r="S18" s="86">
        <f t="shared" si="6"/>
        <v>1.24149323875308</v>
      </c>
      <c r="T18" s="91">
        <f t="shared" si="7"/>
        <v>474.737709090921</v>
      </c>
      <c r="U18" s="91">
        <f t="shared" si="8"/>
        <v>458.488514909092</v>
      </c>
      <c r="V18" s="92">
        <v>400</v>
      </c>
      <c r="W18" s="85">
        <f t="shared" si="9"/>
        <v>216.041677090909</v>
      </c>
      <c r="X18" s="85">
        <f t="shared" si="10"/>
        <v>616.041677090909</v>
      </c>
      <c r="Y18" s="97"/>
    </row>
    <row r="19" customHeight="1" spans="1:25">
      <c r="A19" s="81">
        <v>16</v>
      </c>
      <c r="B19" s="81">
        <v>738</v>
      </c>
      <c r="C19" s="84" t="s">
        <v>46</v>
      </c>
      <c r="D19" s="84" t="s">
        <v>27</v>
      </c>
      <c r="E19" s="85">
        <v>5405.36072727273</v>
      </c>
      <c r="F19" s="85">
        <f t="shared" si="0"/>
        <v>16216.0821818182</v>
      </c>
      <c r="G19" s="86">
        <v>0.267115481721782</v>
      </c>
      <c r="H19" s="85">
        <v>1443.85553454545</v>
      </c>
      <c r="I19" s="85">
        <f t="shared" si="1"/>
        <v>4331.56660363635</v>
      </c>
      <c r="J19" s="85">
        <v>6486.43287272727</v>
      </c>
      <c r="K19" s="85">
        <f t="shared" si="2"/>
        <v>19459.2986181818</v>
      </c>
      <c r="L19" s="86">
        <v>0.24803580445594</v>
      </c>
      <c r="M19" s="85">
        <v>1608.86759563636</v>
      </c>
      <c r="N19" s="85">
        <f t="shared" si="3"/>
        <v>4826.60278690908</v>
      </c>
      <c r="O19" s="88">
        <v>19912.64</v>
      </c>
      <c r="P19" s="88">
        <v>6293.71</v>
      </c>
      <c r="Q19" s="91">
        <f t="shared" si="4"/>
        <v>3696.55781818181</v>
      </c>
      <c r="R19" s="91">
        <f t="shared" si="5"/>
        <v>1962.14339636365</v>
      </c>
      <c r="S19" s="86">
        <f t="shared" si="6"/>
        <v>1.22795628295017</v>
      </c>
      <c r="T19" s="91">
        <f t="shared" si="7"/>
        <v>453.341381818191</v>
      </c>
      <c r="U19" s="91">
        <f t="shared" si="8"/>
        <v>1467.10721309092</v>
      </c>
      <c r="V19" s="92">
        <v>400</v>
      </c>
      <c r="W19" s="85">
        <f t="shared" si="9"/>
        <v>588.643018909095</v>
      </c>
      <c r="X19" s="85">
        <f t="shared" si="10"/>
        <v>988.643018909095</v>
      </c>
      <c r="Y19" s="97"/>
    </row>
    <row r="20" customHeight="1" spans="1:25">
      <c r="A20" s="81">
        <v>17</v>
      </c>
      <c r="B20" s="81">
        <v>704</v>
      </c>
      <c r="C20" s="84" t="s">
        <v>47</v>
      </c>
      <c r="D20" s="84" t="s">
        <v>27</v>
      </c>
      <c r="E20" s="85">
        <v>7737.63872727273</v>
      </c>
      <c r="F20" s="85">
        <f t="shared" si="0"/>
        <v>23212.9161818182</v>
      </c>
      <c r="G20" s="86">
        <v>0.258713506044233</v>
      </c>
      <c r="H20" s="85">
        <v>2001.83164363636</v>
      </c>
      <c r="I20" s="85">
        <f t="shared" si="1"/>
        <v>6005.49493090908</v>
      </c>
      <c r="J20" s="85">
        <v>9285.16647272727</v>
      </c>
      <c r="K20" s="85">
        <f t="shared" si="2"/>
        <v>27855.4994181818</v>
      </c>
      <c r="L20" s="86">
        <v>0.240233969898216</v>
      </c>
      <c r="M20" s="85">
        <v>2230.61240290909</v>
      </c>
      <c r="N20" s="85">
        <f t="shared" si="3"/>
        <v>6691.83720872727</v>
      </c>
      <c r="O20" s="88">
        <v>28429.86</v>
      </c>
      <c r="P20" s="88">
        <v>8253.05</v>
      </c>
      <c r="Q20" s="91">
        <f t="shared" si="4"/>
        <v>5216.94381818181</v>
      </c>
      <c r="R20" s="91">
        <f t="shared" si="5"/>
        <v>2247.55506909092</v>
      </c>
      <c r="S20" s="86">
        <f t="shared" si="6"/>
        <v>1.22474314632937</v>
      </c>
      <c r="T20" s="91">
        <f t="shared" si="7"/>
        <v>574.360581818193</v>
      </c>
      <c r="U20" s="91">
        <f t="shared" si="8"/>
        <v>1561.21279127273</v>
      </c>
      <c r="V20" s="92">
        <v>400</v>
      </c>
      <c r="W20" s="85">
        <f t="shared" si="9"/>
        <v>674.266520727276</v>
      </c>
      <c r="X20" s="85">
        <f t="shared" si="10"/>
        <v>1074.26652072728</v>
      </c>
      <c r="Y20" s="97"/>
    </row>
    <row r="21" customHeight="1" spans="1:25">
      <c r="A21" s="81">
        <v>18</v>
      </c>
      <c r="B21" s="81">
        <v>578</v>
      </c>
      <c r="C21" s="84" t="s">
        <v>48</v>
      </c>
      <c r="D21" s="84" t="s">
        <v>37</v>
      </c>
      <c r="E21" s="85">
        <v>10253.3923636364</v>
      </c>
      <c r="F21" s="85">
        <f t="shared" si="0"/>
        <v>30760.1770909092</v>
      </c>
      <c r="G21" s="86">
        <v>0.293468769839332</v>
      </c>
      <c r="H21" s="85">
        <v>3009.05044363636</v>
      </c>
      <c r="I21" s="85">
        <f t="shared" si="1"/>
        <v>9027.15133090908</v>
      </c>
      <c r="J21" s="85">
        <v>12304.0708363636</v>
      </c>
      <c r="K21" s="85">
        <f t="shared" si="2"/>
        <v>36912.2125090908</v>
      </c>
      <c r="L21" s="86">
        <v>0.272506714850808</v>
      </c>
      <c r="M21" s="85">
        <v>3352.94192290909</v>
      </c>
      <c r="N21" s="85">
        <f t="shared" si="3"/>
        <v>10058.8257687273</v>
      </c>
      <c r="O21" s="88">
        <v>37619.58</v>
      </c>
      <c r="P21" s="88">
        <v>12262.08</v>
      </c>
      <c r="Q21" s="91">
        <f t="shared" si="4"/>
        <v>6859.4029090908</v>
      </c>
      <c r="R21" s="91">
        <f t="shared" si="5"/>
        <v>3234.92866909092</v>
      </c>
      <c r="S21" s="86">
        <f t="shared" si="6"/>
        <v>1.22299620996389</v>
      </c>
      <c r="T21" s="91">
        <f t="shared" si="7"/>
        <v>707.367490909201</v>
      </c>
      <c r="U21" s="91">
        <f t="shared" si="8"/>
        <v>2203.25423127273</v>
      </c>
      <c r="V21" s="92">
        <v>400</v>
      </c>
      <c r="W21" s="85">
        <f t="shared" si="9"/>
        <v>970.478600727276</v>
      </c>
      <c r="X21" s="85">
        <f t="shared" si="10"/>
        <v>1370.47860072728</v>
      </c>
      <c r="Y21" s="97"/>
    </row>
    <row r="22" customHeight="1" spans="1:25">
      <c r="A22" s="81">
        <v>19</v>
      </c>
      <c r="B22" s="81">
        <v>102934</v>
      </c>
      <c r="C22" s="84" t="s">
        <v>49</v>
      </c>
      <c r="D22" s="84" t="s">
        <v>29</v>
      </c>
      <c r="E22" s="85">
        <v>9492.45409090909</v>
      </c>
      <c r="F22" s="85">
        <f t="shared" si="0"/>
        <v>28477.3622727273</v>
      </c>
      <c r="G22" s="86">
        <v>0.23534839515349</v>
      </c>
      <c r="H22" s="85">
        <v>2234.03383636364</v>
      </c>
      <c r="I22" s="85">
        <f t="shared" si="1"/>
        <v>6702.10150909092</v>
      </c>
      <c r="J22" s="85">
        <v>11390.9449090909</v>
      </c>
      <c r="K22" s="85">
        <f t="shared" si="2"/>
        <v>34172.8347272727</v>
      </c>
      <c r="L22" s="86">
        <v>0.218537795499669</v>
      </c>
      <c r="M22" s="85">
        <v>2489.35198909091</v>
      </c>
      <c r="N22" s="85">
        <f t="shared" si="3"/>
        <v>7468.05596727273</v>
      </c>
      <c r="O22" s="88">
        <v>34530.71</v>
      </c>
      <c r="P22" s="88">
        <v>8615.79</v>
      </c>
      <c r="Q22" s="91">
        <f t="shared" si="4"/>
        <v>6053.34772727273</v>
      </c>
      <c r="R22" s="91">
        <f t="shared" si="5"/>
        <v>1913.68849090908</v>
      </c>
      <c r="S22" s="86">
        <f t="shared" si="6"/>
        <v>1.21256700916679</v>
      </c>
      <c r="T22" s="91">
        <f t="shared" si="7"/>
        <v>357.875272727302</v>
      </c>
      <c r="U22" s="91">
        <f t="shared" si="8"/>
        <v>1147.73403272727</v>
      </c>
      <c r="V22" s="92">
        <v>400</v>
      </c>
      <c r="W22" s="85">
        <f t="shared" si="9"/>
        <v>574.106547272724</v>
      </c>
      <c r="X22" s="85">
        <f t="shared" si="10"/>
        <v>974.106547272724</v>
      </c>
      <c r="Y22" s="97"/>
    </row>
    <row r="23" customHeight="1" spans="1:25">
      <c r="A23" s="81">
        <v>20</v>
      </c>
      <c r="B23" s="81">
        <v>720</v>
      </c>
      <c r="C23" s="84" t="s">
        <v>50</v>
      </c>
      <c r="D23" s="84" t="s">
        <v>35</v>
      </c>
      <c r="E23" s="85">
        <v>5442.31145454545</v>
      </c>
      <c r="F23" s="85">
        <f t="shared" si="0"/>
        <v>16326.9343636364</v>
      </c>
      <c r="G23" s="86">
        <v>0.293618384674988</v>
      </c>
      <c r="H23" s="85">
        <v>1597.96269818182</v>
      </c>
      <c r="I23" s="85">
        <f t="shared" si="1"/>
        <v>4793.88809454546</v>
      </c>
      <c r="J23" s="85">
        <v>6530.77374545454</v>
      </c>
      <c r="K23" s="85">
        <f t="shared" si="2"/>
        <v>19592.3212363636</v>
      </c>
      <c r="L23" s="86">
        <v>0.272645642912488</v>
      </c>
      <c r="M23" s="85">
        <v>1780.58700654545</v>
      </c>
      <c r="N23" s="85">
        <f t="shared" si="3"/>
        <v>5341.76101963635</v>
      </c>
      <c r="O23" s="88">
        <v>19794.12</v>
      </c>
      <c r="P23" s="88">
        <v>5994.81</v>
      </c>
      <c r="Q23" s="91">
        <f t="shared" si="4"/>
        <v>3467.18563636365</v>
      </c>
      <c r="R23" s="91">
        <f t="shared" si="5"/>
        <v>1200.92190545454</v>
      </c>
      <c r="S23" s="86">
        <f t="shared" si="6"/>
        <v>1.21235986861599</v>
      </c>
      <c r="T23" s="91">
        <f t="shared" si="7"/>
        <v>201.79876363638</v>
      </c>
      <c r="U23" s="91">
        <f t="shared" si="8"/>
        <v>653.04898036365</v>
      </c>
      <c r="V23" s="92">
        <v>400</v>
      </c>
      <c r="W23" s="85">
        <f t="shared" si="9"/>
        <v>360.276571636362</v>
      </c>
      <c r="X23" s="85">
        <f t="shared" si="10"/>
        <v>760.276571636362</v>
      </c>
      <c r="Y23" s="97"/>
    </row>
    <row r="24" customHeight="1" spans="1:25">
      <c r="A24" s="81">
        <v>21</v>
      </c>
      <c r="B24" s="81">
        <v>746</v>
      </c>
      <c r="C24" s="84" t="s">
        <v>51</v>
      </c>
      <c r="D24" s="84" t="s">
        <v>35</v>
      </c>
      <c r="E24" s="85">
        <v>9009.44590909091</v>
      </c>
      <c r="F24" s="85">
        <f t="shared" si="0"/>
        <v>27028.3377272727</v>
      </c>
      <c r="G24" s="86">
        <v>0.305068943549702</v>
      </c>
      <c r="H24" s="85">
        <v>2748.50214545455</v>
      </c>
      <c r="I24" s="85">
        <f t="shared" si="1"/>
        <v>8245.50643636365</v>
      </c>
      <c r="J24" s="85">
        <v>10811.3350909091</v>
      </c>
      <c r="K24" s="85">
        <f t="shared" si="2"/>
        <v>32434.0052727273</v>
      </c>
      <c r="L24" s="86">
        <v>0.283278304724723</v>
      </c>
      <c r="M24" s="85">
        <v>3062.61667636364</v>
      </c>
      <c r="N24" s="85">
        <f t="shared" si="3"/>
        <v>9187.85002909092</v>
      </c>
      <c r="O24" s="88">
        <v>32704.08</v>
      </c>
      <c r="P24" s="88">
        <v>11243.17</v>
      </c>
      <c r="Q24" s="91">
        <f t="shared" si="4"/>
        <v>5675.74227272727</v>
      </c>
      <c r="R24" s="91">
        <f t="shared" si="5"/>
        <v>2997.66356363635</v>
      </c>
      <c r="S24" s="86">
        <f t="shared" si="6"/>
        <v>1.20999228032437</v>
      </c>
      <c r="T24" s="91">
        <f t="shared" si="7"/>
        <v>270.074727272702</v>
      </c>
      <c r="U24" s="91">
        <f t="shared" si="8"/>
        <v>2055.31997090908</v>
      </c>
      <c r="V24" s="92">
        <v>400</v>
      </c>
      <c r="W24" s="85">
        <f t="shared" si="9"/>
        <v>899.299069090905</v>
      </c>
      <c r="X24" s="85">
        <f t="shared" si="10"/>
        <v>1299.29906909091</v>
      </c>
      <c r="Y24" s="97"/>
    </row>
    <row r="25" customHeight="1" spans="1:25">
      <c r="A25" s="81">
        <v>22</v>
      </c>
      <c r="B25" s="81">
        <v>102935</v>
      </c>
      <c r="C25" s="84" t="s">
        <v>52</v>
      </c>
      <c r="D25" s="84" t="s">
        <v>37</v>
      </c>
      <c r="E25" s="85">
        <v>6613.93890909091</v>
      </c>
      <c r="F25" s="85">
        <f t="shared" si="0"/>
        <v>19841.8167272727</v>
      </c>
      <c r="G25" s="86">
        <v>0.267566059383565</v>
      </c>
      <c r="H25" s="85">
        <v>1769.66557090909</v>
      </c>
      <c r="I25" s="85">
        <f t="shared" si="1"/>
        <v>5308.99671272727</v>
      </c>
      <c r="J25" s="85">
        <v>7936.72669090909</v>
      </c>
      <c r="K25" s="85">
        <f t="shared" si="2"/>
        <v>23810.1800727273</v>
      </c>
      <c r="L25" s="86">
        <v>0.248454197999025</v>
      </c>
      <c r="M25" s="85">
        <v>1971.91306472727</v>
      </c>
      <c r="N25" s="85">
        <f t="shared" si="3"/>
        <v>5915.73919418181</v>
      </c>
      <c r="O25" s="88">
        <v>23954.4</v>
      </c>
      <c r="P25" s="88">
        <v>6056.61</v>
      </c>
      <c r="Q25" s="91">
        <f t="shared" si="4"/>
        <v>4112.58327272727</v>
      </c>
      <c r="R25" s="91">
        <f t="shared" si="5"/>
        <v>747.613287272729</v>
      </c>
      <c r="S25" s="86">
        <f t="shared" si="6"/>
        <v>1.20726848399292</v>
      </c>
      <c r="T25" s="91">
        <f t="shared" si="7"/>
        <v>144.21992727273</v>
      </c>
      <c r="U25" s="91">
        <f t="shared" si="8"/>
        <v>140.87080581819</v>
      </c>
      <c r="V25" s="92">
        <v>400</v>
      </c>
      <c r="W25" s="85">
        <f t="shared" si="9"/>
        <v>224.283986181819</v>
      </c>
      <c r="X25" s="85">
        <f t="shared" si="10"/>
        <v>624.283986181819</v>
      </c>
      <c r="Y25" s="97"/>
    </row>
    <row r="26" customHeight="1" spans="1:25">
      <c r="A26" s="81">
        <v>23</v>
      </c>
      <c r="B26" s="81">
        <v>726</v>
      </c>
      <c r="C26" s="84" t="s">
        <v>53</v>
      </c>
      <c r="D26" s="84" t="s">
        <v>29</v>
      </c>
      <c r="E26" s="85">
        <v>10727.6145454545</v>
      </c>
      <c r="F26" s="85">
        <f t="shared" si="0"/>
        <v>32182.8436363635</v>
      </c>
      <c r="G26" s="86">
        <v>0.262319469820284</v>
      </c>
      <c r="H26" s="85">
        <v>2814.06216</v>
      </c>
      <c r="I26" s="85">
        <f t="shared" si="1"/>
        <v>8442.18648</v>
      </c>
      <c r="J26" s="85">
        <v>12873.1374545455</v>
      </c>
      <c r="K26" s="85">
        <f t="shared" si="2"/>
        <v>38619.4123636365</v>
      </c>
      <c r="L26" s="86">
        <v>0.243582364833121</v>
      </c>
      <c r="M26" s="85">
        <v>3135.669264</v>
      </c>
      <c r="N26" s="85">
        <f t="shared" si="3"/>
        <v>9407.007792</v>
      </c>
      <c r="O26" s="88">
        <v>38830.69</v>
      </c>
      <c r="P26" s="88">
        <v>10486.75</v>
      </c>
      <c r="Q26" s="91">
        <f t="shared" si="4"/>
        <v>6647.8463636365</v>
      </c>
      <c r="R26" s="91">
        <f t="shared" si="5"/>
        <v>2044.56352</v>
      </c>
      <c r="S26" s="86">
        <f t="shared" si="6"/>
        <v>1.20656491510667</v>
      </c>
      <c r="T26" s="91">
        <f t="shared" si="7"/>
        <v>211.277636363506</v>
      </c>
      <c r="U26" s="91">
        <f t="shared" si="8"/>
        <v>1079.742208</v>
      </c>
      <c r="V26" s="92">
        <v>400</v>
      </c>
      <c r="W26" s="85">
        <f t="shared" si="9"/>
        <v>613.369056</v>
      </c>
      <c r="X26" s="85">
        <f t="shared" si="10"/>
        <v>1013.369056</v>
      </c>
      <c r="Y26" s="97"/>
    </row>
    <row r="27" customHeight="1" spans="1:25">
      <c r="A27" s="81">
        <v>24</v>
      </c>
      <c r="B27" s="82">
        <v>104430</v>
      </c>
      <c r="C27" s="83" t="s">
        <v>54</v>
      </c>
      <c r="D27" s="84" t="s">
        <v>33</v>
      </c>
      <c r="E27" s="85">
        <v>1478.95127272727</v>
      </c>
      <c r="F27" s="85">
        <f t="shared" si="0"/>
        <v>4436.85381818181</v>
      </c>
      <c r="G27" s="86">
        <v>0.170147298478824</v>
      </c>
      <c r="H27" s="85">
        <v>251.639563636364</v>
      </c>
      <c r="I27" s="85">
        <f t="shared" si="1"/>
        <v>754.918690909092</v>
      </c>
      <c r="J27" s="85">
        <v>1774.74152727273</v>
      </c>
      <c r="K27" s="85">
        <f t="shared" si="2"/>
        <v>5324.22458181819</v>
      </c>
      <c r="L27" s="86">
        <v>0.157993920016051</v>
      </c>
      <c r="M27" s="85">
        <v>280.398370909091</v>
      </c>
      <c r="N27" s="85">
        <f t="shared" si="3"/>
        <v>841.195112727273</v>
      </c>
      <c r="O27" s="88">
        <v>5338.34</v>
      </c>
      <c r="P27" s="88">
        <v>1760.62</v>
      </c>
      <c r="Q27" s="91">
        <f t="shared" si="4"/>
        <v>901.486181818191</v>
      </c>
      <c r="R27" s="91">
        <f t="shared" si="5"/>
        <v>1005.70130909091</v>
      </c>
      <c r="S27" s="86">
        <f t="shared" si="6"/>
        <v>1.20318140257946</v>
      </c>
      <c r="T27" s="91">
        <f t="shared" si="7"/>
        <v>14.1154181818101</v>
      </c>
      <c r="U27" s="91">
        <f t="shared" si="8"/>
        <v>919.424887272727</v>
      </c>
      <c r="V27" s="92">
        <v>400</v>
      </c>
      <c r="W27" s="85">
        <f t="shared" si="9"/>
        <v>301.710392727272</v>
      </c>
      <c r="X27" s="85">
        <f t="shared" si="10"/>
        <v>701.710392727272</v>
      </c>
      <c r="Y27" s="97"/>
    </row>
    <row r="28" customHeight="1" spans="1:25">
      <c r="A28" s="81">
        <v>25</v>
      </c>
      <c r="B28" s="81">
        <v>716</v>
      </c>
      <c r="C28" s="84" t="s">
        <v>55</v>
      </c>
      <c r="D28" s="84" t="s">
        <v>35</v>
      </c>
      <c r="E28" s="85">
        <v>6109.85563636364</v>
      </c>
      <c r="F28" s="85">
        <f t="shared" si="0"/>
        <v>18329.5669090909</v>
      </c>
      <c r="G28" s="86">
        <v>0.277335371054445</v>
      </c>
      <c r="H28" s="85">
        <v>1694.47908</v>
      </c>
      <c r="I28" s="85">
        <f t="shared" si="1"/>
        <v>5083.43724</v>
      </c>
      <c r="J28" s="85">
        <v>7331.82676363636</v>
      </c>
      <c r="K28" s="85">
        <f t="shared" si="2"/>
        <v>21995.4802909091</v>
      </c>
      <c r="L28" s="86">
        <v>0.257525701693413</v>
      </c>
      <c r="M28" s="85">
        <v>1888.133832</v>
      </c>
      <c r="N28" s="85">
        <f t="shared" si="3"/>
        <v>5664.401496</v>
      </c>
      <c r="O28" s="88">
        <v>22031.21</v>
      </c>
      <c r="P28" s="88">
        <v>6366.7</v>
      </c>
      <c r="Q28" s="91">
        <f t="shared" si="4"/>
        <v>3701.64309090908</v>
      </c>
      <c r="R28" s="91">
        <f t="shared" si="5"/>
        <v>1283.26276</v>
      </c>
      <c r="S28" s="86">
        <f t="shared" si="6"/>
        <v>1.20194929368861</v>
      </c>
      <c r="T28" s="91">
        <f t="shared" si="7"/>
        <v>35.7297090909196</v>
      </c>
      <c r="U28" s="91">
        <f t="shared" si="8"/>
        <v>702.298503999999</v>
      </c>
      <c r="V28" s="92">
        <v>400</v>
      </c>
      <c r="W28" s="85">
        <f t="shared" si="9"/>
        <v>384.978828</v>
      </c>
      <c r="X28" s="85">
        <f t="shared" si="10"/>
        <v>784.978828</v>
      </c>
      <c r="Y28" s="97"/>
    </row>
    <row r="29" customHeight="1" spans="1:25">
      <c r="A29" s="81">
        <v>26</v>
      </c>
      <c r="B29" s="81">
        <v>587</v>
      </c>
      <c r="C29" s="84" t="s">
        <v>56</v>
      </c>
      <c r="D29" s="84" t="s">
        <v>27</v>
      </c>
      <c r="E29" s="85">
        <v>7668.21781818182</v>
      </c>
      <c r="F29" s="85">
        <f t="shared" si="0"/>
        <v>23004.6534545455</v>
      </c>
      <c r="G29" s="86">
        <v>0.269294818722606</v>
      </c>
      <c r="H29" s="85">
        <v>2065.01132727273</v>
      </c>
      <c r="I29" s="85">
        <f t="shared" si="1"/>
        <v>6195.03398181819</v>
      </c>
      <c r="J29" s="85">
        <v>9201.86138181818</v>
      </c>
      <c r="K29" s="85">
        <f t="shared" si="2"/>
        <v>27605.5841454545</v>
      </c>
      <c r="L29" s="86">
        <v>0.250059474528134</v>
      </c>
      <c r="M29" s="85">
        <v>2301.01262181818</v>
      </c>
      <c r="N29" s="85">
        <f t="shared" si="3"/>
        <v>6903.03786545454</v>
      </c>
      <c r="O29" s="88">
        <v>27640.55</v>
      </c>
      <c r="P29" s="88">
        <v>9195.27</v>
      </c>
      <c r="Q29" s="91">
        <f t="shared" si="4"/>
        <v>4635.89654545454</v>
      </c>
      <c r="R29" s="91">
        <f t="shared" si="5"/>
        <v>3000.23601818181</v>
      </c>
      <c r="S29" s="86">
        <f t="shared" si="6"/>
        <v>1.20151994702352</v>
      </c>
      <c r="T29" s="91">
        <f t="shared" si="7"/>
        <v>34.9658545454586</v>
      </c>
      <c r="U29" s="91">
        <f t="shared" si="8"/>
        <v>2292.23213454546</v>
      </c>
      <c r="V29" s="92">
        <v>400</v>
      </c>
      <c r="W29" s="85">
        <f t="shared" si="9"/>
        <v>900.070805454543</v>
      </c>
      <c r="X29" s="85">
        <f t="shared" si="10"/>
        <v>1300.07080545454</v>
      </c>
      <c r="Y29" s="97"/>
    </row>
    <row r="30" customHeight="1" spans="1:25">
      <c r="A30" s="81">
        <v>27</v>
      </c>
      <c r="B30" s="81">
        <v>572</v>
      </c>
      <c r="C30" s="84" t="s">
        <v>57</v>
      </c>
      <c r="D30" s="84" t="s">
        <v>37</v>
      </c>
      <c r="E30" s="85">
        <v>8830.8975</v>
      </c>
      <c r="F30" s="85">
        <f t="shared" si="0"/>
        <v>26492.6925</v>
      </c>
      <c r="G30" s="86">
        <v>0.300230195175519</v>
      </c>
      <c r="H30" s="85">
        <v>2651.30208</v>
      </c>
      <c r="I30" s="85">
        <f t="shared" si="1"/>
        <v>7953.90624</v>
      </c>
      <c r="J30" s="85">
        <v>10597.077</v>
      </c>
      <c r="K30" s="85">
        <f t="shared" si="2"/>
        <v>31791.231</v>
      </c>
      <c r="L30" s="86">
        <v>0.27878518123441</v>
      </c>
      <c r="M30" s="85">
        <v>2954.308032</v>
      </c>
      <c r="N30" s="85">
        <f t="shared" si="3"/>
        <v>8862.924096</v>
      </c>
      <c r="O30" s="88">
        <v>31748.62</v>
      </c>
      <c r="P30" s="88">
        <v>8196.96</v>
      </c>
      <c r="Q30" s="91">
        <f t="shared" si="4"/>
        <v>5255.9275</v>
      </c>
      <c r="R30" s="91">
        <f t="shared" si="5"/>
        <v>243.053759999999</v>
      </c>
      <c r="S30" s="86">
        <f t="shared" si="6"/>
        <v>1.19839159421037</v>
      </c>
      <c r="T30" s="85">
        <f t="shared" si="7"/>
        <v>-42.6110000000008</v>
      </c>
      <c r="U30" s="85">
        <f t="shared" si="8"/>
        <v>-665.964096</v>
      </c>
      <c r="V30" s="92">
        <v>400</v>
      </c>
      <c r="W30" s="85"/>
      <c r="X30" s="85">
        <f t="shared" si="10"/>
        <v>400</v>
      </c>
      <c r="Y30" s="97"/>
    </row>
    <row r="31" customHeight="1" spans="1:25">
      <c r="A31" s="81">
        <v>28</v>
      </c>
      <c r="B31" s="81">
        <v>385</v>
      </c>
      <c r="C31" s="84" t="s">
        <v>58</v>
      </c>
      <c r="D31" s="84" t="s">
        <v>35</v>
      </c>
      <c r="E31" s="85">
        <v>13952.7932727273</v>
      </c>
      <c r="F31" s="85">
        <f t="shared" si="0"/>
        <v>41858.3798181819</v>
      </c>
      <c r="G31" s="86">
        <v>0.223987633209397</v>
      </c>
      <c r="H31" s="85">
        <v>3125.25314181818</v>
      </c>
      <c r="I31" s="85">
        <f t="shared" si="1"/>
        <v>9375.75942545454</v>
      </c>
      <c r="J31" s="85">
        <v>16045.7122636364</v>
      </c>
      <c r="K31" s="85">
        <f t="shared" si="2"/>
        <v>48137.1367909092</v>
      </c>
      <c r="L31" s="86">
        <v>0.207988516551583</v>
      </c>
      <c r="M31" s="85">
        <v>3337.32389072727</v>
      </c>
      <c r="N31" s="85">
        <f t="shared" si="3"/>
        <v>10011.9716721818</v>
      </c>
      <c r="O31" s="88">
        <v>49781.52</v>
      </c>
      <c r="P31" s="88">
        <v>11684.75</v>
      </c>
      <c r="Q31" s="91">
        <f t="shared" si="4"/>
        <v>7923.1401818181</v>
      </c>
      <c r="R31" s="91">
        <f t="shared" si="5"/>
        <v>2308.99057454546</v>
      </c>
      <c r="S31" s="86">
        <f t="shared" si="6"/>
        <v>1.1892844447452</v>
      </c>
      <c r="T31" s="91">
        <f t="shared" si="7"/>
        <v>1644.3832090908</v>
      </c>
      <c r="U31" s="91">
        <f t="shared" si="8"/>
        <v>1672.77832781819</v>
      </c>
      <c r="V31" s="92">
        <v>400</v>
      </c>
      <c r="W31" s="85">
        <f>(P31-I31)*0.3</f>
        <v>692.697172363638</v>
      </c>
      <c r="X31" s="85">
        <f t="shared" si="10"/>
        <v>1092.69717236364</v>
      </c>
      <c r="Y31" s="97"/>
    </row>
    <row r="32" customHeight="1" spans="1:25">
      <c r="A32" s="81">
        <v>29</v>
      </c>
      <c r="B32" s="81">
        <v>582</v>
      </c>
      <c r="C32" s="84" t="s">
        <v>59</v>
      </c>
      <c r="D32" s="84" t="s">
        <v>29</v>
      </c>
      <c r="E32" s="85">
        <v>30320.6616363636</v>
      </c>
      <c r="F32" s="85">
        <f t="shared" si="0"/>
        <v>90961.9849090908</v>
      </c>
      <c r="G32" s="86">
        <v>0.225048962202126</v>
      </c>
      <c r="H32" s="85">
        <v>6823.63343454546</v>
      </c>
      <c r="I32" s="85">
        <f t="shared" si="1"/>
        <v>20470.9003036364</v>
      </c>
      <c r="J32" s="85">
        <v>34868.7608818182</v>
      </c>
      <c r="K32" s="85">
        <f t="shared" si="2"/>
        <v>104606.282645455</v>
      </c>
      <c r="L32" s="86">
        <v>0.208974036330546</v>
      </c>
      <c r="M32" s="85">
        <v>7286.66570331818</v>
      </c>
      <c r="N32" s="85">
        <f t="shared" si="3"/>
        <v>21859.9971099545</v>
      </c>
      <c r="O32" s="88">
        <v>107804.64</v>
      </c>
      <c r="P32" s="88">
        <v>24600.26</v>
      </c>
      <c r="Q32" s="91">
        <f t="shared" si="4"/>
        <v>16842.6550909092</v>
      </c>
      <c r="R32" s="91">
        <f t="shared" si="5"/>
        <v>4129.35969636362</v>
      </c>
      <c r="S32" s="86">
        <f t="shared" si="6"/>
        <v>1.18516147275966</v>
      </c>
      <c r="T32" s="91">
        <f t="shared" si="7"/>
        <v>3198.3573545454</v>
      </c>
      <c r="U32" s="91">
        <f t="shared" si="8"/>
        <v>2740.26289004546</v>
      </c>
      <c r="V32" s="92">
        <v>400</v>
      </c>
      <c r="W32" s="85">
        <f>(P32-I32)*0.3</f>
        <v>1238.80790890909</v>
      </c>
      <c r="X32" s="85">
        <f t="shared" si="10"/>
        <v>1638.80790890909</v>
      </c>
      <c r="Y32" s="97"/>
    </row>
    <row r="33" customHeight="1" spans="1:25">
      <c r="A33" s="81">
        <v>30</v>
      </c>
      <c r="B33" s="81">
        <v>709</v>
      </c>
      <c r="C33" s="84" t="s">
        <v>60</v>
      </c>
      <c r="D33" s="84" t="s">
        <v>29</v>
      </c>
      <c r="E33" s="85">
        <v>10283.8954545455</v>
      </c>
      <c r="F33" s="85">
        <f t="shared" si="0"/>
        <v>30851.6863636365</v>
      </c>
      <c r="G33" s="86">
        <v>0.285378206083033</v>
      </c>
      <c r="H33" s="85">
        <v>2934.79963636364</v>
      </c>
      <c r="I33" s="85">
        <f t="shared" si="1"/>
        <v>8804.39890909092</v>
      </c>
      <c r="J33" s="85">
        <v>12340.6745454545</v>
      </c>
      <c r="K33" s="85">
        <f t="shared" si="2"/>
        <v>37022.0236363635</v>
      </c>
      <c r="L33" s="86">
        <v>0.264994048505673</v>
      </c>
      <c r="M33" s="85">
        <v>3270.20530909091</v>
      </c>
      <c r="N33" s="85">
        <f t="shared" si="3"/>
        <v>9810.61592727273</v>
      </c>
      <c r="O33" s="88">
        <v>36513.9</v>
      </c>
      <c r="P33" s="88">
        <v>12777.21</v>
      </c>
      <c r="Q33" s="91">
        <f t="shared" si="4"/>
        <v>5662.2136363635</v>
      </c>
      <c r="R33" s="91">
        <f t="shared" si="5"/>
        <v>3972.81109090908</v>
      </c>
      <c r="S33" s="86">
        <f t="shared" si="6"/>
        <v>1.18353011792047</v>
      </c>
      <c r="T33" s="85">
        <f t="shared" si="7"/>
        <v>-508.123636363496</v>
      </c>
      <c r="U33" s="85">
        <f t="shared" si="8"/>
        <v>2966.59407272727</v>
      </c>
      <c r="V33" s="92">
        <v>400</v>
      </c>
      <c r="W33" s="85"/>
      <c r="X33" s="85">
        <f t="shared" si="10"/>
        <v>400</v>
      </c>
      <c r="Y33" s="97"/>
    </row>
    <row r="34" customHeight="1" spans="1:25">
      <c r="A34" s="81">
        <v>31</v>
      </c>
      <c r="B34" s="81">
        <v>750</v>
      </c>
      <c r="C34" s="84" t="s">
        <v>61</v>
      </c>
      <c r="D34" s="84" t="s">
        <v>33</v>
      </c>
      <c r="E34" s="85">
        <v>22472.1447727273</v>
      </c>
      <c r="F34" s="85">
        <f t="shared" si="0"/>
        <v>67416.4343181819</v>
      </c>
      <c r="G34" s="86">
        <v>0.295065392360443</v>
      </c>
      <c r="H34" s="85">
        <v>6630.75221454545</v>
      </c>
      <c r="I34" s="85">
        <f t="shared" si="1"/>
        <v>19892.2566436364</v>
      </c>
      <c r="J34" s="85">
        <v>25842.9664886364</v>
      </c>
      <c r="K34" s="85">
        <f t="shared" si="2"/>
        <v>77528.8994659092</v>
      </c>
      <c r="L34" s="86">
        <v>0.273989292906126</v>
      </c>
      <c r="M34" s="85">
        <v>7080.69611481818</v>
      </c>
      <c r="N34" s="85">
        <f t="shared" si="3"/>
        <v>21242.0883444545</v>
      </c>
      <c r="O34" s="88">
        <v>79616.77</v>
      </c>
      <c r="P34" s="88">
        <v>25325.24</v>
      </c>
      <c r="Q34" s="91">
        <f t="shared" si="4"/>
        <v>12200.3356818181</v>
      </c>
      <c r="R34" s="91">
        <f t="shared" si="5"/>
        <v>5432.98335636365</v>
      </c>
      <c r="S34" s="86">
        <f t="shared" si="6"/>
        <v>1.18096975619085</v>
      </c>
      <c r="T34" s="91">
        <f t="shared" si="7"/>
        <v>2087.87053409081</v>
      </c>
      <c r="U34" s="91">
        <f t="shared" si="8"/>
        <v>4083.15165554546</v>
      </c>
      <c r="V34" s="92">
        <v>400</v>
      </c>
      <c r="W34" s="85">
        <f>(P34-I34)*0.3</f>
        <v>1629.89500690909</v>
      </c>
      <c r="X34" s="85">
        <f t="shared" si="10"/>
        <v>2029.89500690909</v>
      </c>
      <c r="Y34" s="97"/>
    </row>
    <row r="35" customHeight="1" spans="1:25">
      <c r="A35" s="81">
        <v>32</v>
      </c>
      <c r="B35" s="81">
        <v>718</v>
      </c>
      <c r="C35" s="84" t="s">
        <v>62</v>
      </c>
      <c r="D35" s="84" t="s">
        <v>37</v>
      </c>
      <c r="E35" s="85">
        <v>5687.12654545454</v>
      </c>
      <c r="F35" s="85">
        <f t="shared" si="0"/>
        <v>17061.3796363636</v>
      </c>
      <c r="G35" s="86">
        <v>0.23115577459216</v>
      </c>
      <c r="H35" s="85">
        <v>1314.61214181818</v>
      </c>
      <c r="I35" s="85">
        <f t="shared" si="1"/>
        <v>3943.83642545454</v>
      </c>
      <c r="J35" s="85">
        <v>6824.55185454545</v>
      </c>
      <c r="K35" s="85">
        <f t="shared" si="2"/>
        <v>20473.6555636363</v>
      </c>
      <c r="L35" s="86">
        <v>0.214644647835577</v>
      </c>
      <c r="M35" s="85">
        <v>1464.85352945455</v>
      </c>
      <c r="N35" s="85">
        <f t="shared" si="3"/>
        <v>4394.56058836365</v>
      </c>
      <c r="O35" s="88">
        <v>20009.97</v>
      </c>
      <c r="P35" s="88">
        <v>4997.6</v>
      </c>
      <c r="Q35" s="91">
        <f t="shared" si="4"/>
        <v>2948.59036363638</v>
      </c>
      <c r="R35" s="91">
        <f t="shared" si="5"/>
        <v>1053.76357454546</v>
      </c>
      <c r="S35" s="86">
        <f t="shared" si="6"/>
        <v>1.17282250477282</v>
      </c>
      <c r="T35" s="85">
        <f t="shared" si="7"/>
        <v>-463.685563636347</v>
      </c>
      <c r="U35" s="85">
        <f t="shared" si="8"/>
        <v>603.03941163635</v>
      </c>
      <c r="V35" s="92">
        <v>400</v>
      </c>
      <c r="W35" s="85"/>
      <c r="X35" s="85">
        <f t="shared" si="10"/>
        <v>400</v>
      </c>
      <c r="Y35" s="97"/>
    </row>
    <row r="36" customHeight="1" spans="1:25">
      <c r="A36" s="81">
        <v>33</v>
      </c>
      <c r="B36" s="81">
        <v>585</v>
      </c>
      <c r="C36" s="84" t="s">
        <v>63</v>
      </c>
      <c r="D36" s="84" t="s">
        <v>29</v>
      </c>
      <c r="E36" s="85">
        <v>13321.4086363636</v>
      </c>
      <c r="F36" s="85">
        <f t="shared" si="0"/>
        <v>39964.2259090908</v>
      </c>
      <c r="G36" s="86">
        <v>0.281169638796389</v>
      </c>
      <c r="H36" s="85">
        <v>3745.57565454545</v>
      </c>
      <c r="I36" s="85">
        <f t="shared" si="1"/>
        <v>11236.7269636364</v>
      </c>
      <c r="J36" s="85">
        <v>15985.6903636364</v>
      </c>
      <c r="K36" s="85">
        <f t="shared" si="2"/>
        <v>47957.0710909092</v>
      </c>
      <c r="L36" s="86">
        <v>0.261086093168075</v>
      </c>
      <c r="M36" s="85">
        <v>4173.64144363636</v>
      </c>
      <c r="N36" s="85">
        <f t="shared" si="3"/>
        <v>12520.9243309091</v>
      </c>
      <c r="O36" s="88">
        <v>46710.31</v>
      </c>
      <c r="P36" s="88">
        <v>15324.13</v>
      </c>
      <c r="Q36" s="91">
        <f t="shared" si="4"/>
        <v>6746.0840909092</v>
      </c>
      <c r="R36" s="91">
        <f t="shared" si="5"/>
        <v>4087.40303636365</v>
      </c>
      <c r="S36" s="86">
        <f t="shared" si="6"/>
        <v>1.16880307168353</v>
      </c>
      <c r="T36" s="85">
        <f t="shared" si="7"/>
        <v>-1246.7610909092</v>
      </c>
      <c r="U36" s="85">
        <f t="shared" si="8"/>
        <v>2803.20566909092</v>
      </c>
      <c r="V36" s="92">
        <v>400</v>
      </c>
      <c r="W36" s="85"/>
      <c r="X36" s="85">
        <f t="shared" si="10"/>
        <v>400</v>
      </c>
      <c r="Y36" s="97"/>
    </row>
    <row r="37" customHeight="1" spans="1:25">
      <c r="A37" s="81">
        <v>34</v>
      </c>
      <c r="B37" s="81">
        <v>103199</v>
      </c>
      <c r="C37" s="84" t="s">
        <v>64</v>
      </c>
      <c r="D37" s="84" t="s">
        <v>29</v>
      </c>
      <c r="E37" s="85">
        <v>3861.10063636364</v>
      </c>
      <c r="F37" s="85">
        <f t="shared" si="0"/>
        <v>11583.3019090909</v>
      </c>
      <c r="G37" s="86">
        <v>0.293017791653237</v>
      </c>
      <c r="H37" s="85">
        <v>1131.37118181818</v>
      </c>
      <c r="I37" s="85">
        <f t="shared" si="1"/>
        <v>3394.11354545454</v>
      </c>
      <c r="J37" s="85">
        <v>4633.32076363636</v>
      </c>
      <c r="K37" s="85">
        <f t="shared" si="2"/>
        <v>13899.9622909091</v>
      </c>
      <c r="L37" s="86">
        <v>0.272087949392292</v>
      </c>
      <c r="M37" s="85">
        <v>1260.67074545455</v>
      </c>
      <c r="N37" s="85">
        <f t="shared" si="3"/>
        <v>3782.01223636365</v>
      </c>
      <c r="O37" s="88">
        <v>13524.93</v>
      </c>
      <c r="P37" s="88">
        <v>4305.41</v>
      </c>
      <c r="Q37" s="91">
        <f t="shared" si="4"/>
        <v>1941.62809090908</v>
      </c>
      <c r="R37" s="91">
        <f t="shared" si="5"/>
        <v>911.29645454546</v>
      </c>
      <c r="S37" s="86">
        <f t="shared" si="6"/>
        <v>1.1676230237412</v>
      </c>
      <c r="T37" s="85">
        <f t="shared" si="7"/>
        <v>-375.032290909081</v>
      </c>
      <c r="U37" s="85">
        <f t="shared" si="8"/>
        <v>523.39776363635</v>
      </c>
      <c r="V37" s="92">
        <v>400</v>
      </c>
      <c r="W37" s="85"/>
      <c r="X37" s="85">
        <f t="shared" ref="X37:X68" si="11">V37+W37</f>
        <v>400</v>
      </c>
      <c r="Y37" s="97"/>
    </row>
    <row r="38" customHeight="1" spans="1:25">
      <c r="A38" s="81">
        <v>35</v>
      </c>
      <c r="B38" s="81">
        <v>355</v>
      </c>
      <c r="C38" s="84" t="s">
        <v>65</v>
      </c>
      <c r="D38" s="84" t="s">
        <v>37</v>
      </c>
      <c r="E38" s="85">
        <v>11247.8131363636</v>
      </c>
      <c r="F38" s="85">
        <f t="shared" si="0"/>
        <v>33743.4394090908</v>
      </c>
      <c r="G38" s="86">
        <v>0.285096834641662</v>
      </c>
      <c r="H38" s="85">
        <v>3206.71592181818</v>
      </c>
      <c r="I38" s="85">
        <f t="shared" si="1"/>
        <v>9620.14776545454</v>
      </c>
      <c r="J38" s="85">
        <v>13497.3757636364</v>
      </c>
      <c r="K38" s="85">
        <f t="shared" si="2"/>
        <v>40492.1272909092</v>
      </c>
      <c r="L38" s="86">
        <v>0.264732775024401</v>
      </c>
      <c r="M38" s="85">
        <v>3573.19774145454</v>
      </c>
      <c r="N38" s="85">
        <f t="shared" si="3"/>
        <v>10719.5932243636</v>
      </c>
      <c r="O38" s="88">
        <v>39335.74</v>
      </c>
      <c r="P38" s="88">
        <v>11873.78</v>
      </c>
      <c r="Q38" s="91">
        <f t="shared" si="4"/>
        <v>5592.3005909092</v>
      </c>
      <c r="R38" s="91">
        <f t="shared" si="5"/>
        <v>2253.63223454546</v>
      </c>
      <c r="S38" s="86">
        <f t="shared" si="6"/>
        <v>1.16573001119153</v>
      </c>
      <c r="T38" s="85">
        <f t="shared" si="7"/>
        <v>-1156.3872909092</v>
      </c>
      <c r="U38" s="85">
        <f t="shared" si="8"/>
        <v>1154.18677563638</v>
      </c>
      <c r="V38" s="92">
        <v>400</v>
      </c>
      <c r="W38" s="85"/>
      <c r="X38" s="85">
        <f t="shared" si="11"/>
        <v>400</v>
      </c>
      <c r="Y38" s="97"/>
    </row>
    <row r="39" customHeight="1" spans="1:25">
      <c r="A39" s="81">
        <v>36</v>
      </c>
      <c r="B39" s="81">
        <v>103198</v>
      </c>
      <c r="C39" s="84" t="s">
        <v>66</v>
      </c>
      <c r="D39" s="84" t="s">
        <v>29</v>
      </c>
      <c r="E39" s="85">
        <v>7728.99636363636</v>
      </c>
      <c r="F39" s="85">
        <f t="shared" si="0"/>
        <v>23186.9890909091</v>
      </c>
      <c r="G39" s="86">
        <v>0.280012593896703</v>
      </c>
      <c r="H39" s="85">
        <v>2164.21632</v>
      </c>
      <c r="I39" s="85">
        <f t="shared" si="1"/>
        <v>6492.64896</v>
      </c>
      <c r="J39" s="85">
        <v>9274.79563636364</v>
      </c>
      <c r="K39" s="85">
        <f t="shared" si="2"/>
        <v>27824.3869090909</v>
      </c>
      <c r="L39" s="86">
        <v>0.260011694332652</v>
      </c>
      <c r="M39" s="85">
        <v>2411.555328</v>
      </c>
      <c r="N39" s="85">
        <f t="shared" si="3"/>
        <v>7234.665984</v>
      </c>
      <c r="O39" s="88">
        <v>26942.36</v>
      </c>
      <c r="P39" s="88">
        <v>7380.69</v>
      </c>
      <c r="Q39" s="91">
        <f t="shared" si="4"/>
        <v>3755.37090909092</v>
      </c>
      <c r="R39" s="91">
        <f t="shared" si="5"/>
        <v>888.041039999999</v>
      </c>
      <c r="S39" s="86">
        <f t="shared" si="6"/>
        <v>1.16196026549058</v>
      </c>
      <c r="T39" s="85">
        <f t="shared" si="7"/>
        <v>-882.026909090921</v>
      </c>
      <c r="U39" s="85">
        <f t="shared" si="8"/>
        <v>146.024016</v>
      </c>
      <c r="V39" s="92">
        <v>400</v>
      </c>
      <c r="W39" s="85"/>
      <c r="X39" s="85">
        <f t="shared" si="11"/>
        <v>400</v>
      </c>
      <c r="Y39" s="97"/>
    </row>
    <row r="40" customHeight="1" spans="1:25">
      <c r="A40" s="81">
        <v>37</v>
      </c>
      <c r="B40" s="81">
        <v>571</v>
      </c>
      <c r="C40" s="84" t="s">
        <v>67</v>
      </c>
      <c r="D40" s="84" t="s">
        <v>33</v>
      </c>
      <c r="E40" s="85">
        <v>20379.2367272727</v>
      </c>
      <c r="F40" s="85">
        <f t="shared" si="0"/>
        <v>61137.7101818181</v>
      </c>
      <c r="G40" s="86">
        <v>0.247316338602814</v>
      </c>
      <c r="H40" s="85">
        <v>5040.11821090909</v>
      </c>
      <c r="I40" s="85">
        <f t="shared" si="1"/>
        <v>15120.3546327273</v>
      </c>
      <c r="J40" s="85">
        <v>23436.1222363636</v>
      </c>
      <c r="K40" s="85">
        <f t="shared" si="2"/>
        <v>70308.3667090908</v>
      </c>
      <c r="L40" s="86">
        <v>0.22965088584547</v>
      </c>
      <c r="M40" s="85">
        <v>5382.12623236364</v>
      </c>
      <c r="N40" s="85">
        <f t="shared" si="3"/>
        <v>16146.3786970909</v>
      </c>
      <c r="O40" s="88">
        <v>64321.21</v>
      </c>
      <c r="P40" s="88">
        <v>18483.05</v>
      </c>
      <c r="Q40" s="91">
        <f t="shared" si="4"/>
        <v>3183.4998181819</v>
      </c>
      <c r="R40" s="91">
        <f t="shared" si="5"/>
        <v>3362.69536727273</v>
      </c>
      <c r="S40" s="86">
        <f t="shared" si="6"/>
        <v>1.05207096910752</v>
      </c>
      <c r="T40" s="93">
        <f t="shared" si="7"/>
        <v>-5987.1567090908</v>
      </c>
      <c r="U40" s="93">
        <f t="shared" si="8"/>
        <v>2336.67130290908</v>
      </c>
      <c r="V40" s="92">
        <v>400</v>
      </c>
      <c r="W40" s="85"/>
      <c r="X40" s="85">
        <f t="shared" si="11"/>
        <v>400</v>
      </c>
      <c r="Y40" s="97"/>
    </row>
    <row r="41" customHeight="1" spans="1:25">
      <c r="A41" s="81">
        <v>38</v>
      </c>
      <c r="B41" s="81">
        <v>373</v>
      </c>
      <c r="C41" s="84" t="s">
        <v>68</v>
      </c>
      <c r="D41" s="84" t="s">
        <v>37</v>
      </c>
      <c r="E41" s="85">
        <v>11775.246</v>
      </c>
      <c r="F41" s="85">
        <f t="shared" si="0"/>
        <v>35325.738</v>
      </c>
      <c r="G41" s="86">
        <v>0.295935250177286</v>
      </c>
      <c r="H41" s="85">
        <v>3484.71037090909</v>
      </c>
      <c r="I41" s="85">
        <f t="shared" si="1"/>
        <v>10454.1311127273</v>
      </c>
      <c r="J41" s="85">
        <v>14130.2952</v>
      </c>
      <c r="K41" s="85">
        <f t="shared" si="2"/>
        <v>42390.8856</v>
      </c>
      <c r="L41" s="86">
        <v>0.274797018021766</v>
      </c>
      <c r="M41" s="85">
        <v>3882.96298472727</v>
      </c>
      <c r="N41" s="85">
        <f t="shared" si="3"/>
        <v>11648.8889541818</v>
      </c>
      <c r="O41" s="88">
        <v>40625.1</v>
      </c>
      <c r="P41" s="88">
        <v>12813.92</v>
      </c>
      <c r="Q41" s="91">
        <f t="shared" si="4"/>
        <v>5299.362</v>
      </c>
      <c r="R41" s="91">
        <f t="shared" si="5"/>
        <v>2359.78888727273</v>
      </c>
      <c r="S41" s="86">
        <f t="shared" si="6"/>
        <v>1.15001419078633</v>
      </c>
      <c r="T41" s="85">
        <f t="shared" si="7"/>
        <v>-1765.7856</v>
      </c>
      <c r="U41" s="85">
        <f t="shared" si="8"/>
        <v>1165.03104581819</v>
      </c>
      <c r="V41" s="92">
        <v>400</v>
      </c>
      <c r="W41" s="85"/>
      <c r="X41" s="85">
        <f t="shared" si="11"/>
        <v>400</v>
      </c>
      <c r="Y41" s="97"/>
    </row>
    <row r="42" customHeight="1" spans="1:25">
      <c r="A42" s="81">
        <v>39</v>
      </c>
      <c r="B42" s="81">
        <v>740</v>
      </c>
      <c r="C42" s="84" t="s">
        <v>69</v>
      </c>
      <c r="D42" s="84" t="s">
        <v>33</v>
      </c>
      <c r="E42" s="85">
        <v>6070.15563636364</v>
      </c>
      <c r="F42" s="85">
        <f t="shared" si="0"/>
        <v>18210.4669090909</v>
      </c>
      <c r="G42" s="86">
        <v>0.306594831056601</v>
      </c>
      <c r="H42" s="85">
        <v>1861.07834181818</v>
      </c>
      <c r="I42" s="85">
        <f t="shared" si="1"/>
        <v>5583.23502545454</v>
      </c>
      <c r="J42" s="85">
        <v>7284.18676363636</v>
      </c>
      <c r="K42" s="85">
        <f t="shared" si="2"/>
        <v>21852.5602909091</v>
      </c>
      <c r="L42" s="86">
        <v>0.284695200266844</v>
      </c>
      <c r="M42" s="85">
        <v>2073.77300945455</v>
      </c>
      <c r="N42" s="85">
        <f t="shared" si="3"/>
        <v>6221.31902836365</v>
      </c>
      <c r="O42" s="88">
        <v>20827.2</v>
      </c>
      <c r="P42" s="88">
        <v>6584.99</v>
      </c>
      <c r="Q42" s="91">
        <f t="shared" si="4"/>
        <v>2616.73309090908</v>
      </c>
      <c r="R42" s="91">
        <f t="shared" si="5"/>
        <v>1001.75497454546</v>
      </c>
      <c r="S42" s="86">
        <f t="shared" si="6"/>
        <v>1.14369390438873</v>
      </c>
      <c r="T42" s="85">
        <f t="shared" si="7"/>
        <v>-1025.36029090908</v>
      </c>
      <c r="U42" s="85">
        <f t="shared" si="8"/>
        <v>363.670971636349</v>
      </c>
      <c r="V42" s="92">
        <v>400</v>
      </c>
      <c r="W42" s="85"/>
      <c r="X42" s="85">
        <f t="shared" si="11"/>
        <v>400</v>
      </c>
      <c r="Y42" s="97"/>
    </row>
    <row r="43" customHeight="1" spans="1:25">
      <c r="A43" s="81">
        <v>40</v>
      </c>
      <c r="B43" s="81">
        <v>514</v>
      </c>
      <c r="C43" s="84" t="s">
        <v>70</v>
      </c>
      <c r="D43" s="84" t="s">
        <v>35</v>
      </c>
      <c r="E43" s="85">
        <v>10338.7316363636</v>
      </c>
      <c r="F43" s="85">
        <f t="shared" si="0"/>
        <v>31016.1949090908</v>
      </c>
      <c r="G43" s="86">
        <v>0.313642569554514</v>
      </c>
      <c r="H43" s="85">
        <v>3242.66635636364</v>
      </c>
      <c r="I43" s="85">
        <f t="shared" si="1"/>
        <v>9727.99906909092</v>
      </c>
      <c r="J43" s="85">
        <v>12406.4779636364</v>
      </c>
      <c r="K43" s="85">
        <f t="shared" si="2"/>
        <v>37219.4338909092</v>
      </c>
      <c r="L43" s="86">
        <v>0.291239528872049</v>
      </c>
      <c r="M43" s="85">
        <v>3613.25679709091</v>
      </c>
      <c r="N43" s="85">
        <f t="shared" si="3"/>
        <v>10839.7703912727</v>
      </c>
      <c r="O43" s="88">
        <v>35029.86</v>
      </c>
      <c r="P43" s="88">
        <v>10540.16</v>
      </c>
      <c r="Q43" s="91">
        <f t="shared" si="4"/>
        <v>4013.6650909092</v>
      </c>
      <c r="R43" s="91">
        <f t="shared" si="5"/>
        <v>812.16093090908</v>
      </c>
      <c r="S43" s="86">
        <f t="shared" si="6"/>
        <v>1.1294054639092</v>
      </c>
      <c r="T43" s="85">
        <f t="shared" si="7"/>
        <v>-2189.5738909092</v>
      </c>
      <c r="U43" s="85">
        <f t="shared" si="8"/>
        <v>-299.61039127273</v>
      </c>
      <c r="V43" s="92">
        <v>400</v>
      </c>
      <c r="W43" s="85"/>
      <c r="X43" s="85">
        <f t="shared" si="11"/>
        <v>400</v>
      </c>
      <c r="Y43" s="97"/>
    </row>
    <row r="44" customHeight="1" spans="1:25">
      <c r="A44" s="81">
        <v>41</v>
      </c>
      <c r="B44" s="81">
        <v>343</v>
      </c>
      <c r="C44" s="84" t="s">
        <v>71</v>
      </c>
      <c r="D44" s="84" t="s">
        <v>29</v>
      </c>
      <c r="E44" s="85">
        <v>23570.3839090909</v>
      </c>
      <c r="F44" s="85">
        <f t="shared" si="0"/>
        <v>70711.1517272727</v>
      </c>
      <c r="G44" s="86">
        <v>0.253632590695296</v>
      </c>
      <c r="H44" s="85">
        <v>5978.21753454546</v>
      </c>
      <c r="I44" s="85">
        <f t="shared" si="1"/>
        <v>17934.6526036364</v>
      </c>
      <c r="J44" s="85">
        <v>27105.9414954545</v>
      </c>
      <c r="K44" s="85">
        <f t="shared" si="2"/>
        <v>81317.8244863635</v>
      </c>
      <c r="L44" s="86">
        <v>0.235515977074204</v>
      </c>
      <c r="M44" s="85">
        <v>6383.88229581818</v>
      </c>
      <c r="N44" s="85">
        <f t="shared" si="3"/>
        <v>19151.6468874545</v>
      </c>
      <c r="O44" s="88">
        <v>78205.68</v>
      </c>
      <c r="P44" s="88">
        <v>20937.39</v>
      </c>
      <c r="Q44" s="91">
        <f t="shared" si="4"/>
        <v>7494.5282727273</v>
      </c>
      <c r="R44" s="91">
        <f t="shared" si="5"/>
        <v>3002.73739636362</v>
      </c>
      <c r="S44" s="86">
        <f t="shared" si="6"/>
        <v>1.10598792537891</v>
      </c>
      <c r="T44" s="85">
        <f t="shared" si="7"/>
        <v>-3112.14448636351</v>
      </c>
      <c r="U44" s="85">
        <f t="shared" si="8"/>
        <v>1785.74311254546</v>
      </c>
      <c r="V44" s="92">
        <v>400</v>
      </c>
      <c r="W44" s="85"/>
      <c r="X44" s="85">
        <f t="shared" si="11"/>
        <v>400</v>
      </c>
      <c r="Y44" s="97"/>
    </row>
    <row r="45" customHeight="1" spans="1:25">
      <c r="A45" s="81">
        <v>42</v>
      </c>
      <c r="B45" s="81">
        <v>307</v>
      </c>
      <c r="C45" s="84" t="s">
        <v>72</v>
      </c>
      <c r="D45" s="84" t="s">
        <v>73</v>
      </c>
      <c r="E45" s="85">
        <v>88349.5989090909</v>
      </c>
      <c r="F45" s="85">
        <f t="shared" si="0"/>
        <v>265048.796727273</v>
      </c>
      <c r="G45" s="86">
        <v>0.262142777109567</v>
      </c>
      <c r="H45" s="85">
        <v>23160.2092145454</v>
      </c>
      <c r="I45" s="85">
        <f t="shared" si="1"/>
        <v>69480.6276436362</v>
      </c>
      <c r="J45" s="85">
        <v>106019.518690909</v>
      </c>
      <c r="K45" s="85">
        <f t="shared" si="2"/>
        <v>318058.556072727</v>
      </c>
      <c r="L45" s="86">
        <v>0.243418293030312</v>
      </c>
      <c r="M45" s="85">
        <v>25807.0902676364</v>
      </c>
      <c r="N45" s="85">
        <f t="shared" si="3"/>
        <v>77421.2708029092</v>
      </c>
      <c r="O45" s="88">
        <v>292350.86</v>
      </c>
      <c r="P45" s="88">
        <v>72412.04</v>
      </c>
      <c r="Q45" s="91">
        <f t="shared" si="4"/>
        <v>27302.0632727273</v>
      </c>
      <c r="R45" s="91">
        <f t="shared" si="5"/>
        <v>2931.4123563638</v>
      </c>
      <c r="S45" s="86">
        <f t="shared" si="6"/>
        <v>1.1030076861689</v>
      </c>
      <c r="T45" s="85">
        <f t="shared" si="7"/>
        <v>-25707.696072727</v>
      </c>
      <c r="U45" s="85">
        <f t="shared" si="8"/>
        <v>-5009.23080290919</v>
      </c>
      <c r="V45" s="92">
        <v>400</v>
      </c>
      <c r="W45" s="85"/>
      <c r="X45" s="85">
        <f t="shared" si="11"/>
        <v>400</v>
      </c>
      <c r="Y45" s="97"/>
    </row>
    <row r="46" customHeight="1" spans="1:25">
      <c r="A46" s="81">
        <v>43</v>
      </c>
      <c r="B46" s="81">
        <v>399</v>
      </c>
      <c r="C46" s="84" t="s">
        <v>74</v>
      </c>
      <c r="D46" s="84" t="s">
        <v>33</v>
      </c>
      <c r="E46" s="85">
        <v>10638.0681818182</v>
      </c>
      <c r="F46" s="85">
        <f t="shared" si="0"/>
        <v>31914.2045454546</v>
      </c>
      <c r="G46" s="86">
        <v>0.289974514340651</v>
      </c>
      <c r="H46" s="85">
        <v>3084.76865454545</v>
      </c>
      <c r="I46" s="85">
        <f t="shared" si="1"/>
        <v>9254.30596363635</v>
      </c>
      <c r="J46" s="85">
        <v>12765.6818181818</v>
      </c>
      <c r="K46" s="85">
        <f t="shared" si="2"/>
        <v>38297.0454545454</v>
      </c>
      <c r="L46" s="86">
        <v>0.269262049030604</v>
      </c>
      <c r="M46" s="85">
        <v>3437.31364363636</v>
      </c>
      <c r="N46" s="85">
        <f t="shared" si="3"/>
        <v>10311.9409309091</v>
      </c>
      <c r="O46" s="88">
        <v>35124.46</v>
      </c>
      <c r="P46" s="88">
        <v>10757.31</v>
      </c>
      <c r="Q46" s="91">
        <f t="shared" si="4"/>
        <v>3210.2554545454</v>
      </c>
      <c r="R46" s="91">
        <f t="shared" si="5"/>
        <v>1503.00403636365</v>
      </c>
      <c r="S46" s="86">
        <f t="shared" si="6"/>
        <v>1.10059017607577</v>
      </c>
      <c r="T46" s="85">
        <f t="shared" si="7"/>
        <v>-3172.5854545454</v>
      </c>
      <c r="U46" s="85">
        <f t="shared" si="8"/>
        <v>445.369069090919</v>
      </c>
      <c r="V46" s="92">
        <v>400</v>
      </c>
      <c r="W46" s="85"/>
      <c r="X46" s="85">
        <f t="shared" si="11"/>
        <v>400</v>
      </c>
      <c r="Y46" s="97"/>
    </row>
    <row r="47" customHeight="1" spans="1:25">
      <c r="A47" s="81">
        <v>44</v>
      </c>
      <c r="B47" s="81">
        <v>573</v>
      </c>
      <c r="C47" s="84" t="s">
        <v>75</v>
      </c>
      <c r="D47" s="84" t="s">
        <v>33</v>
      </c>
      <c r="E47" s="85">
        <v>6034.94309090909</v>
      </c>
      <c r="F47" s="85">
        <f t="shared" si="0"/>
        <v>18104.8292727273</v>
      </c>
      <c r="G47" s="86">
        <v>0.304806981233264</v>
      </c>
      <c r="H47" s="85">
        <v>1839.49278545455</v>
      </c>
      <c r="I47" s="85">
        <f t="shared" si="1"/>
        <v>5518.47835636365</v>
      </c>
      <c r="J47" s="85">
        <v>7241.93170909091</v>
      </c>
      <c r="K47" s="85">
        <f t="shared" si="2"/>
        <v>21725.7951272727</v>
      </c>
      <c r="L47" s="86">
        <v>0.283035054002317</v>
      </c>
      <c r="M47" s="85">
        <v>2049.72053236364</v>
      </c>
      <c r="N47" s="85">
        <f t="shared" si="3"/>
        <v>6149.16159709092</v>
      </c>
      <c r="O47" s="88">
        <v>19896.89</v>
      </c>
      <c r="P47" s="88">
        <v>6009.8</v>
      </c>
      <c r="Q47" s="91">
        <f t="shared" si="4"/>
        <v>1792.06072727273</v>
      </c>
      <c r="R47" s="91">
        <f t="shared" si="5"/>
        <v>491.32164363635</v>
      </c>
      <c r="S47" s="86">
        <f t="shared" si="6"/>
        <v>1.09898247038276</v>
      </c>
      <c r="T47" s="85">
        <f t="shared" si="7"/>
        <v>-1828.90512727273</v>
      </c>
      <c r="U47" s="85">
        <f t="shared" si="8"/>
        <v>-139.36159709092</v>
      </c>
      <c r="V47" s="92">
        <v>400</v>
      </c>
      <c r="W47" s="85"/>
      <c r="X47" s="85">
        <f t="shared" si="11"/>
        <v>400</v>
      </c>
      <c r="Y47" s="97"/>
    </row>
    <row r="48" customHeight="1" spans="1:25">
      <c r="A48" s="81">
        <v>45</v>
      </c>
      <c r="B48" s="81">
        <v>349</v>
      </c>
      <c r="C48" s="84" t="s">
        <v>76</v>
      </c>
      <c r="D48" s="84" t="s">
        <v>37</v>
      </c>
      <c r="E48" s="85">
        <v>8920.6155</v>
      </c>
      <c r="F48" s="85">
        <f t="shared" si="0"/>
        <v>26761.8465</v>
      </c>
      <c r="G48" s="86">
        <v>0.284671706789739</v>
      </c>
      <c r="H48" s="85">
        <v>2539.44684</v>
      </c>
      <c r="I48" s="85">
        <f t="shared" si="1"/>
        <v>7618.34052</v>
      </c>
      <c r="J48" s="85">
        <v>10704.7386</v>
      </c>
      <c r="K48" s="85">
        <f t="shared" si="2"/>
        <v>32114.2158</v>
      </c>
      <c r="L48" s="86">
        <v>0.264338013447615</v>
      </c>
      <c r="M48" s="85">
        <v>2829.669336</v>
      </c>
      <c r="N48" s="85">
        <f t="shared" si="3"/>
        <v>8489.008008</v>
      </c>
      <c r="O48" s="88">
        <v>29331.24</v>
      </c>
      <c r="P48" s="88">
        <v>9860.19</v>
      </c>
      <c r="Q48" s="91">
        <f t="shared" si="4"/>
        <v>2569.3935</v>
      </c>
      <c r="R48" s="91">
        <f t="shared" si="5"/>
        <v>2241.84948</v>
      </c>
      <c r="S48" s="86">
        <f t="shared" si="6"/>
        <v>1.09600957467565</v>
      </c>
      <c r="T48" s="85">
        <f t="shared" si="7"/>
        <v>-2782.9758</v>
      </c>
      <c r="U48" s="85">
        <f t="shared" si="8"/>
        <v>1371.181992</v>
      </c>
      <c r="V48" s="92">
        <v>400</v>
      </c>
      <c r="W48" s="85"/>
      <c r="X48" s="85">
        <f t="shared" si="11"/>
        <v>400</v>
      </c>
      <c r="Y48" s="97"/>
    </row>
    <row r="49" customHeight="1" spans="1:25">
      <c r="A49" s="81">
        <v>46</v>
      </c>
      <c r="B49" s="81">
        <v>754</v>
      </c>
      <c r="C49" s="84" t="s">
        <v>77</v>
      </c>
      <c r="D49" s="84" t="s">
        <v>27</v>
      </c>
      <c r="E49" s="85">
        <v>9083.532</v>
      </c>
      <c r="F49" s="85">
        <f t="shared" si="0"/>
        <v>27250.596</v>
      </c>
      <c r="G49" s="86">
        <v>0.266560047347221</v>
      </c>
      <c r="H49" s="85">
        <v>2421.30672</v>
      </c>
      <c r="I49" s="85">
        <f t="shared" si="1"/>
        <v>7263.92016</v>
      </c>
      <c r="J49" s="85">
        <v>10900.2384</v>
      </c>
      <c r="K49" s="85">
        <f t="shared" si="2"/>
        <v>32700.7152</v>
      </c>
      <c r="L49" s="86">
        <v>0.247520043965277</v>
      </c>
      <c r="M49" s="85">
        <v>2698.027488</v>
      </c>
      <c r="N49" s="85">
        <f t="shared" si="3"/>
        <v>8094.082464</v>
      </c>
      <c r="O49" s="88">
        <v>29841.2</v>
      </c>
      <c r="P49" s="88">
        <v>8196.8</v>
      </c>
      <c r="Q49" s="91">
        <f t="shared" si="4"/>
        <v>2590.604</v>
      </c>
      <c r="R49" s="91">
        <f t="shared" si="5"/>
        <v>932.87984</v>
      </c>
      <c r="S49" s="86">
        <f t="shared" si="6"/>
        <v>1.09506595745649</v>
      </c>
      <c r="T49" s="85">
        <f t="shared" si="7"/>
        <v>-2859.5152</v>
      </c>
      <c r="U49" s="85">
        <f t="shared" si="8"/>
        <v>102.717535999998</v>
      </c>
      <c r="V49" s="92">
        <v>400</v>
      </c>
      <c r="W49" s="85"/>
      <c r="X49" s="85">
        <f t="shared" si="11"/>
        <v>400</v>
      </c>
      <c r="Y49" s="97"/>
    </row>
    <row r="50" customHeight="1" spans="1:25">
      <c r="A50" s="81">
        <v>47</v>
      </c>
      <c r="B50" s="81">
        <v>724</v>
      </c>
      <c r="C50" s="84" t="s">
        <v>78</v>
      </c>
      <c r="D50" s="84" t="s">
        <v>33</v>
      </c>
      <c r="E50" s="85">
        <v>11127.5021363636</v>
      </c>
      <c r="F50" s="85">
        <f t="shared" si="0"/>
        <v>33382.5064090908</v>
      </c>
      <c r="G50" s="86">
        <v>0.265292241789443</v>
      </c>
      <c r="H50" s="85">
        <v>2952.03998727273</v>
      </c>
      <c r="I50" s="85">
        <f t="shared" si="1"/>
        <v>8856.11996181819</v>
      </c>
      <c r="J50" s="85">
        <v>13353.0025636364</v>
      </c>
      <c r="K50" s="85">
        <f t="shared" si="2"/>
        <v>40059.0076909092</v>
      </c>
      <c r="L50" s="86">
        <v>0.24634279594734</v>
      </c>
      <c r="M50" s="85">
        <v>3289.41598581818</v>
      </c>
      <c r="N50" s="85">
        <f t="shared" si="3"/>
        <v>9868.24795745454</v>
      </c>
      <c r="O50" s="88">
        <v>36545.92</v>
      </c>
      <c r="P50" s="88">
        <v>11041.58</v>
      </c>
      <c r="Q50" s="91">
        <f t="shared" si="4"/>
        <v>3163.4135909092</v>
      </c>
      <c r="R50" s="91">
        <f t="shared" si="5"/>
        <v>2185.46003818181</v>
      </c>
      <c r="S50" s="86">
        <f t="shared" si="6"/>
        <v>1.0947626146504</v>
      </c>
      <c r="T50" s="85">
        <f t="shared" si="7"/>
        <v>-3513.0876909092</v>
      </c>
      <c r="U50" s="85">
        <f t="shared" si="8"/>
        <v>1173.33204254546</v>
      </c>
      <c r="V50" s="92">
        <v>400</v>
      </c>
      <c r="W50" s="85"/>
      <c r="X50" s="85">
        <f t="shared" si="11"/>
        <v>400</v>
      </c>
      <c r="Y50" s="97"/>
    </row>
    <row r="51" customHeight="1" spans="1:25">
      <c r="A51" s="81">
        <v>48</v>
      </c>
      <c r="B51" s="81">
        <v>584</v>
      </c>
      <c r="C51" s="84" t="s">
        <v>79</v>
      </c>
      <c r="D51" s="84" t="s">
        <v>33</v>
      </c>
      <c r="E51" s="85">
        <v>6937.37081818182</v>
      </c>
      <c r="F51" s="85">
        <f t="shared" si="0"/>
        <v>20812.1124545455</v>
      </c>
      <c r="G51" s="86">
        <v>0.284828172328686</v>
      </c>
      <c r="H51" s="85">
        <v>1975.95865090909</v>
      </c>
      <c r="I51" s="85">
        <f t="shared" si="1"/>
        <v>5927.87595272727</v>
      </c>
      <c r="J51" s="85">
        <v>8324.84498181818</v>
      </c>
      <c r="K51" s="85">
        <f t="shared" si="2"/>
        <v>24974.5349454545</v>
      </c>
      <c r="L51" s="86">
        <v>0.264483302876637</v>
      </c>
      <c r="M51" s="85">
        <v>2201.78249672727</v>
      </c>
      <c r="N51" s="85">
        <f t="shared" si="3"/>
        <v>6605.34749018181</v>
      </c>
      <c r="O51" s="88">
        <v>22772.05</v>
      </c>
      <c r="P51" s="88">
        <v>7449.64</v>
      </c>
      <c r="Q51" s="91">
        <f t="shared" si="4"/>
        <v>1959.93754545454</v>
      </c>
      <c r="R51" s="91">
        <f t="shared" si="5"/>
        <v>1521.76404727273</v>
      </c>
      <c r="S51" s="86">
        <f t="shared" si="6"/>
        <v>1.09417292693066</v>
      </c>
      <c r="T51" s="85">
        <f t="shared" si="7"/>
        <v>-2202.48494545454</v>
      </c>
      <c r="U51" s="85">
        <f t="shared" si="8"/>
        <v>844.29250981819</v>
      </c>
      <c r="V51" s="92">
        <v>400</v>
      </c>
      <c r="W51" s="85"/>
      <c r="X51" s="85">
        <f t="shared" si="11"/>
        <v>400</v>
      </c>
      <c r="Y51" s="97"/>
    </row>
    <row r="52" customHeight="1" spans="1:25">
      <c r="A52" s="81">
        <v>49</v>
      </c>
      <c r="B52" s="81">
        <v>737</v>
      </c>
      <c r="C52" s="84" t="s">
        <v>80</v>
      </c>
      <c r="D52" s="84" t="s">
        <v>33</v>
      </c>
      <c r="E52" s="85">
        <v>8213.55345454546</v>
      </c>
      <c r="F52" s="85">
        <f t="shared" si="0"/>
        <v>24640.6603636364</v>
      </c>
      <c r="G52" s="86">
        <v>0.294317996436223</v>
      </c>
      <c r="H52" s="85">
        <v>2417.39659636364</v>
      </c>
      <c r="I52" s="85">
        <f t="shared" si="1"/>
        <v>7252.18978909092</v>
      </c>
      <c r="J52" s="85">
        <v>9856.26414545455</v>
      </c>
      <c r="K52" s="85">
        <f t="shared" si="2"/>
        <v>29568.7924363636</v>
      </c>
      <c r="L52" s="86">
        <v>0.273295282405064</v>
      </c>
      <c r="M52" s="85">
        <v>2693.67049309091</v>
      </c>
      <c r="N52" s="85">
        <f t="shared" si="3"/>
        <v>8081.01147927273</v>
      </c>
      <c r="O52" s="88">
        <v>26889.92</v>
      </c>
      <c r="P52" s="88">
        <v>8489.48</v>
      </c>
      <c r="Q52" s="91">
        <f t="shared" si="4"/>
        <v>2249.25963636362</v>
      </c>
      <c r="R52" s="91">
        <f t="shared" si="5"/>
        <v>1237.29021090908</v>
      </c>
      <c r="S52" s="86">
        <f t="shared" si="6"/>
        <v>1.09128244142689</v>
      </c>
      <c r="T52" s="85">
        <f t="shared" si="7"/>
        <v>-2678.87243636365</v>
      </c>
      <c r="U52" s="85">
        <f t="shared" si="8"/>
        <v>408.46852072727</v>
      </c>
      <c r="V52" s="92">
        <v>400</v>
      </c>
      <c r="W52" s="85"/>
      <c r="X52" s="85">
        <f t="shared" si="11"/>
        <v>400</v>
      </c>
      <c r="Y52" s="97"/>
    </row>
    <row r="53" customHeight="1" spans="1:25">
      <c r="A53" s="81">
        <v>50</v>
      </c>
      <c r="B53" s="81">
        <v>717</v>
      </c>
      <c r="C53" s="84" t="s">
        <v>81</v>
      </c>
      <c r="D53" s="84" t="s">
        <v>35</v>
      </c>
      <c r="E53" s="85">
        <v>6448.5776</v>
      </c>
      <c r="F53" s="85">
        <f t="shared" si="0"/>
        <v>19345.7328</v>
      </c>
      <c r="G53" s="86">
        <v>0.283114877302554</v>
      </c>
      <c r="H53" s="85">
        <v>1825.688256</v>
      </c>
      <c r="I53" s="85">
        <f t="shared" si="1"/>
        <v>5477.064768</v>
      </c>
      <c r="J53" s="85">
        <v>7738.29312</v>
      </c>
      <c r="K53" s="85">
        <f t="shared" si="2"/>
        <v>23214.87936</v>
      </c>
      <c r="L53" s="86">
        <v>0.262892386066658</v>
      </c>
      <c r="M53" s="85">
        <v>2034.3383424</v>
      </c>
      <c r="N53" s="85">
        <f t="shared" si="3"/>
        <v>6103.0150272</v>
      </c>
      <c r="O53" s="88">
        <v>21094.79</v>
      </c>
      <c r="P53" s="88">
        <v>6636.31</v>
      </c>
      <c r="Q53" s="91">
        <f t="shared" si="4"/>
        <v>1749.0572</v>
      </c>
      <c r="R53" s="91">
        <f t="shared" si="5"/>
        <v>1159.245232</v>
      </c>
      <c r="S53" s="86">
        <f t="shared" si="6"/>
        <v>1.09041049093783</v>
      </c>
      <c r="T53" s="85">
        <f t="shared" si="7"/>
        <v>-2120.08936</v>
      </c>
      <c r="U53" s="85">
        <f t="shared" si="8"/>
        <v>533.2949728</v>
      </c>
      <c r="V53" s="92">
        <v>400</v>
      </c>
      <c r="W53" s="85"/>
      <c r="X53" s="85">
        <f t="shared" si="11"/>
        <v>400</v>
      </c>
      <c r="Y53" s="97"/>
    </row>
    <row r="54" customHeight="1" spans="1:25">
      <c r="A54" s="81">
        <v>51</v>
      </c>
      <c r="B54" s="81">
        <v>539</v>
      </c>
      <c r="C54" s="84" t="s">
        <v>82</v>
      </c>
      <c r="D54" s="84" t="s">
        <v>35</v>
      </c>
      <c r="E54" s="85">
        <v>6099.15336363636</v>
      </c>
      <c r="F54" s="85">
        <f t="shared" si="0"/>
        <v>18297.4600909091</v>
      </c>
      <c r="G54" s="86">
        <v>0.272029405213871</v>
      </c>
      <c r="H54" s="85">
        <v>1659.14906181818</v>
      </c>
      <c r="I54" s="85">
        <f t="shared" si="1"/>
        <v>4977.44718545454</v>
      </c>
      <c r="J54" s="85">
        <v>7318.98403636364</v>
      </c>
      <c r="K54" s="85">
        <f t="shared" si="2"/>
        <v>21956.9521090909</v>
      </c>
      <c r="L54" s="86">
        <v>0.25259873341288</v>
      </c>
      <c r="M54" s="85">
        <v>1848.76609745455</v>
      </c>
      <c r="N54" s="85">
        <f t="shared" si="3"/>
        <v>5546.29829236365</v>
      </c>
      <c r="O54" s="88">
        <v>19687.31</v>
      </c>
      <c r="P54" s="88">
        <v>6373.71</v>
      </c>
      <c r="Q54" s="91">
        <f t="shared" si="4"/>
        <v>1389.84990909092</v>
      </c>
      <c r="R54" s="91">
        <f t="shared" si="5"/>
        <v>1396.26281454546</v>
      </c>
      <c r="S54" s="86">
        <f t="shared" si="6"/>
        <v>1.07595862497776</v>
      </c>
      <c r="T54" s="85">
        <f t="shared" si="7"/>
        <v>-2269.64210909092</v>
      </c>
      <c r="U54" s="85">
        <f t="shared" si="8"/>
        <v>827.41170763635</v>
      </c>
      <c r="V54" s="92">
        <v>400</v>
      </c>
      <c r="W54" s="85"/>
      <c r="X54" s="85">
        <f t="shared" si="11"/>
        <v>400</v>
      </c>
      <c r="Y54" s="97"/>
    </row>
    <row r="55" customHeight="1" spans="1:25">
      <c r="A55" s="81">
        <v>52</v>
      </c>
      <c r="B55" s="81">
        <v>710</v>
      </c>
      <c r="C55" s="84" t="s">
        <v>83</v>
      </c>
      <c r="D55" s="84" t="s">
        <v>27</v>
      </c>
      <c r="E55" s="85">
        <v>5132.88972727273</v>
      </c>
      <c r="F55" s="85">
        <f t="shared" si="0"/>
        <v>15398.6691818182</v>
      </c>
      <c r="G55" s="86">
        <v>0.298622331595704</v>
      </c>
      <c r="H55" s="85">
        <v>1532.79549818182</v>
      </c>
      <c r="I55" s="85">
        <f t="shared" si="1"/>
        <v>4598.38649454546</v>
      </c>
      <c r="J55" s="85">
        <v>6159.46767272727</v>
      </c>
      <c r="K55" s="85">
        <f t="shared" si="2"/>
        <v>18478.4030181818</v>
      </c>
      <c r="L55" s="86">
        <v>0.277292165053154</v>
      </c>
      <c r="M55" s="85">
        <v>1707.97212654545</v>
      </c>
      <c r="N55" s="85">
        <f t="shared" si="3"/>
        <v>5123.91637963635</v>
      </c>
      <c r="O55" s="88">
        <v>16564.7</v>
      </c>
      <c r="P55" s="88">
        <v>4925.9</v>
      </c>
      <c r="Q55" s="91">
        <f t="shared" si="4"/>
        <v>1166.03081818181</v>
      </c>
      <c r="R55" s="91">
        <f t="shared" si="5"/>
        <v>327.51350545454</v>
      </c>
      <c r="S55" s="86">
        <f t="shared" si="6"/>
        <v>1.07572283061699</v>
      </c>
      <c r="T55" s="85">
        <f t="shared" si="7"/>
        <v>-1913.70301818181</v>
      </c>
      <c r="U55" s="85">
        <f t="shared" si="8"/>
        <v>-198.01637963635</v>
      </c>
      <c r="V55" s="92">
        <v>400</v>
      </c>
      <c r="W55" s="85"/>
      <c r="X55" s="85">
        <f t="shared" si="11"/>
        <v>400</v>
      </c>
      <c r="Y55" s="97"/>
    </row>
    <row r="56" customHeight="1" spans="1:25">
      <c r="A56" s="81">
        <v>53</v>
      </c>
      <c r="B56" s="81">
        <v>511</v>
      </c>
      <c r="C56" s="84" t="s">
        <v>84</v>
      </c>
      <c r="D56" s="84" t="s">
        <v>37</v>
      </c>
      <c r="E56" s="85">
        <v>8907.861</v>
      </c>
      <c r="F56" s="85">
        <f t="shared" si="0"/>
        <v>26723.583</v>
      </c>
      <c r="G56" s="86">
        <v>0.27879038301114</v>
      </c>
      <c r="H56" s="85">
        <v>2483.42598</v>
      </c>
      <c r="I56" s="85">
        <f t="shared" si="1"/>
        <v>7450.27794</v>
      </c>
      <c r="J56" s="85">
        <v>10689.4332</v>
      </c>
      <c r="K56" s="85">
        <f t="shared" si="2"/>
        <v>32068.2996</v>
      </c>
      <c r="L56" s="86">
        <v>0.25887678422463</v>
      </c>
      <c r="M56" s="85">
        <v>2767.246092</v>
      </c>
      <c r="N56" s="85">
        <f t="shared" si="3"/>
        <v>8301.738276</v>
      </c>
      <c r="O56" s="88">
        <v>28549.89</v>
      </c>
      <c r="P56" s="88">
        <v>7755.94</v>
      </c>
      <c r="Q56" s="91">
        <f t="shared" si="4"/>
        <v>1826.307</v>
      </c>
      <c r="R56" s="91">
        <f t="shared" si="5"/>
        <v>305.66206</v>
      </c>
      <c r="S56" s="86">
        <f t="shared" si="6"/>
        <v>1.06834064878201</v>
      </c>
      <c r="T56" s="85">
        <f t="shared" si="7"/>
        <v>-3518.4096</v>
      </c>
      <c r="U56" s="85">
        <f t="shared" si="8"/>
        <v>-545.798276</v>
      </c>
      <c r="V56" s="92">
        <v>400</v>
      </c>
      <c r="W56" s="85"/>
      <c r="X56" s="85">
        <f t="shared" si="11"/>
        <v>400</v>
      </c>
      <c r="Y56" s="97"/>
    </row>
    <row r="57" customHeight="1" spans="1:25">
      <c r="A57" s="81">
        <v>54</v>
      </c>
      <c r="B57" s="81">
        <v>329</v>
      </c>
      <c r="C57" s="84" t="s">
        <v>85</v>
      </c>
      <c r="D57" s="84" t="s">
        <v>27</v>
      </c>
      <c r="E57" s="85">
        <v>8939.45018181818</v>
      </c>
      <c r="F57" s="85">
        <f t="shared" si="0"/>
        <v>26818.3505454545</v>
      </c>
      <c r="G57" s="86">
        <v>0.282310936511532</v>
      </c>
      <c r="H57" s="85">
        <v>2523.70455272727</v>
      </c>
      <c r="I57" s="85">
        <f t="shared" si="1"/>
        <v>7571.11365818181</v>
      </c>
      <c r="J57" s="85">
        <v>10727.3402181818</v>
      </c>
      <c r="K57" s="85">
        <f t="shared" si="2"/>
        <v>32182.0206545454</v>
      </c>
      <c r="L57" s="86">
        <v>0.262145869617851</v>
      </c>
      <c r="M57" s="85">
        <v>2812.12793018182</v>
      </c>
      <c r="N57" s="85">
        <f t="shared" si="3"/>
        <v>8436.38379054546</v>
      </c>
      <c r="O57" s="88">
        <v>28360.83</v>
      </c>
      <c r="P57" s="88">
        <v>7376.03</v>
      </c>
      <c r="Q57" s="85">
        <f t="shared" si="4"/>
        <v>1542.47945454546</v>
      </c>
      <c r="R57" s="85">
        <f t="shared" si="5"/>
        <v>-195.08365818181</v>
      </c>
      <c r="S57" s="86">
        <f t="shared" si="6"/>
        <v>1.0575158211886</v>
      </c>
      <c r="T57" s="85">
        <f t="shared" si="7"/>
        <v>-3821.1906545454</v>
      </c>
      <c r="U57" s="85">
        <f t="shared" si="8"/>
        <v>-1060.35379054546</v>
      </c>
      <c r="V57" s="92"/>
      <c r="W57" s="85"/>
      <c r="X57" s="85">
        <f t="shared" si="11"/>
        <v>0</v>
      </c>
      <c r="Y57" s="97"/>
    </row>
    <row r="58" customHeight="1" spans="1:25">
      <c r="A58" s="81">
        <v>55</v>
      </c>
      <c r="B58" s="81">
        <v>56</v>
      </c>
      <c r="C58" s="84" t="s">
        <v>86</v>
      </c>
      <c r="D58" s="84" t="s">
        <v>27</v>
      </c>
      <c r="E58" s="85">
        <v>5703.53745454545</v>
      </c>
      <c r="F58" s="85">
        <f t="shared" si="0"/>
        <v>17110.6123636363</v>
      </c>
      <c r="G58" s="86">
        <v>0.278482957434774</v>
      </c>
      <c r="H58" s="85">
        <v>1588.33797818182</v>
      </c>
      <c r="I58" s="85">
        <f t="shared" si="1"/>
        <v>4765.01393454546</v>
      </c>
      <c r="J58" s="85">
        <v>6844.24494545454</v>
      </c>
      <c r="K58" s="85">
        <f t="shared" si="2"/>
        <v>20532.7348363636</v>
      </c>
      <c r="L58" s="86">
        <v>0.258591317618004</v>
      </c>
      <c r="M58" s="85">
        <v>1769.86231854545</v>
      </c>
      <c r="N58" s="85">
        <f t="shared" si="3"/>
        <v>5309.58695563635</v>
      </c>
      <c r="O58" s="88">
        <v>18056.42</v>
      </c>
      <c r="P58" s="88">
        <v>4920.11</v>
      </c>
      <c r="Q58" s="91">
        <f t="shared" si="4"/>
        <v>945.80763636365</v>
      </c>
      <c r="R58" s="91">
        <f t="shared" si="5"/>
        <v>155.09606545454</v>
      </c>
      <c r="S58" s="86">
        <f t="shared" si="6"/>
        <v>1.05527608341907</v>
      </c>
      <c r="T58" s="85">
        <f t="shared" si="7"/>
        <v>-2476.31483636362</v>
      </c>
      <c r="U58" s="85">
        <f t="shared" si="8"/>
        <v>-389.476955636351</v>
      </c>
      <c r="V58" s="92">
        <v>400</v>
      </c>
      <c r="W58" s="85"/>
      <c r="X58" s="85">
        <f t="shared" si="11"/>
        <v>400</v>
      </c>
      <c r="Y58" s="97"/>
    </row>
    <row r="59" customHeight="1" spans="1:25">
      <c r="A59" s="81">
        <v>56</v>
      </c>
      <c r="B59" s="81">
        <v>513</v>
      </c>
      <c r="C59" s="84" t="s">
        <v>87</v>
      </c>
      <c r="D59" s="84" t="s">
        <v>29</v>
      </c>
      <c r="E59" s="85">
        <v>11375.0801818182</v>
      </c>
      <c r="F59" s="85">
        <f t="shared" si="0"/>
        <v>34125.2405454546</v>
      </c>
      <c r="G59" s="86">
        <v>0.273118329907157</v>
      </c>
      <c r="H59" s="85">
        <v>3106.74290181818</v>
      </c>
      <c r="I59" s="85">
        <f t="shared" si="1"/>
        <v>9320.22870545454</v>
      </c>
      <c r="J59" s="85">
        <v>13650.0962181818</v>
      </c>
      <c r="K59" s="85">
        <f t="shared" si="2"/>
        <v>40950.2886545454</v>
      </c>
      <c r="L59" s="86">
        <v>0.253609877770932</v>
      </c>
      <c r="M59" s="85">
        <v>3461.79923345455</v>
      </c>
      <c r="N59" s="85">
        <f t="shared" si="3"/>
        <v>10385.3977003637</v>
      </c>
      <c r="O59" s="88">
        <v>35312.41</v>
      </c>
      <c r="P59" s="88">
        <v>11253.66</v>
      </c>
      <c r="Q59" s="91">
        <f t="shared" si="4"/>
        <v>1187.1694545454</v>
      </c>
      <c r="R59" s="91">
        <f t="shared" si="5"/>
        <v>1933.43129454546</v>
      </c>
      <c r="S59" s="86">
        <f t="shared" si="6"/>
        <v>1.03478860326169</v>
      </c>
      <c r="T59" s="85">
        <f t="shared" si="7"/>
        <v>-5637.87865454539</v>
      </c>
      <c r="U59" s="85">
        <f t="shared" si="8"/>
        <v>868.26229963635</v>
      </c>
      <c r="V59" s="92">
        <v>400</v>
      </c>
      <c r="W59" s="85"/>
      <c r="X59" s="85">
        <f t="shared" si="11"/>
        <v>400</v>
      </c>
      <c r="Y59" s="97"/>
    </row>
    <row r="60" customHeight="1" spans="1:25">
      <c r="A60" s="81">
        <v>57</v>
      </c>
      <c r="B60" s="81">
        <v>594</v>
      </c>
      <c r="C60" s="84" t="s">
        <v>88</v>
      </c>
      <c r="D60" s="84" t="s">
        <v>35</v>
      </c>
      <c r="E60" s="85">
        <v>4557.22472727273</v>
      </c>
      <c r="F60" s="85">
        <f t="shared" si="0"/>
        <v>13671.6741818182</v>
      </c>
      <c r="G60" s="86">
        <v>0.291151858930411</v>
      </c>
      <c r="H60" s="85">
        <v>1326.84445090909</v>
      </c>
      <c r="I60" s="85">
        <f t="shared" si="1"/>
        <v>3980.53335272727</v>
      </c>
      <c r="J60" s="85">
        <v>5468.66967272727</v>
      </c>
      <c r="K60" s="85">
        <f t="shared" si="2"/>
        <v>16406.0090181818</v>
      </c>
      <c r="L60" s="86">
        <v>0.270355297578239</v>
      </c>
      <c r="M60" s="85">
        <v>1478.48381672727</v>
      </c>
      <c r="N60" s="85">
        <f t="shared" si="3"/>
        <v>4435.45145018181</v>
      </c>
      <c r="O60" s="88">
        <v>14134.85</v>
      </c>
      <c r="P60" s="88">
        <v>3591.74</v>
      </c>
      <c r="Q60" s="85">
        <f t="shared" si="4"/>
        <v>463.17581818181</v>
      </c>
      <c r="R60" s="85">
        <f t="shared" si="5"/>
        <v>-388.79335272727</v>
      </c>
      <c r="S60" s="86">
        <f t="shared" si="6"/>
        <v>1.03387850032279</v>
      </c>
      <c r="T60" s="85">
        <f t="shared" si="7"/>
        <v>-2271.15901818181</v>
      </c>
      <c r="U60" s="85">
        <f t="shared" si="8"/>
        <v>-843.711450181811</v>
      </c>
      <c r="V60" s="92"/>
      <c r="W60" s="85"/>
      <c r="X60" s="85">
        <f t="shared" si="11"/>
        <v>0</v>
      </c>
      <c r="Y60" s="97"/>
    </row>
    <row r="61" customHeight="1" spans="1:25">
      <c r="A61" s="81">
        <v>58</v>
      </c>
      <c r="B61" s="81">
        <v>721</v>
      </c>
      <c r="C61" s="84" t="s">
        <v>89</v>
      </c>
      <c r="D61" s="84" t="s">
        <v>35</v>
      </c>
      <c r="E61" s="85">
        <v>7624.99927272727</v>
      </c>
      <c r="F61" s="85">
        <f t="shared" si="0"/>
        <v>22874.9978181818</v>
      </c>
      <c r="G61" s="86">
        <v>0.316533141606738</v>
      </c>
      <c r="H61" s="85">
        <v>2413.56497454545</v>
      </c>
      <c r="I61" s="85">
        <f t="shared" si="1"/>
        <v>7240.69492363635</v>
      </c>
      <c r="J61" s="85">
        <v>9149.99912727273</v>
      </c>
      <c r="K61" s="85">
        <f t="shared" si="2"/>
        <v>27449.9973818182</v>
      </c>
      <c r="L61" s="86">
        <v>0.293923631491971</v>
      </c>
      <c r="M61" s="85">
        <v>2689.40097163636</v>
      </c>
      <c r="N61" s="85">
        <f t="shared" si="3"/>
        <v>8068.20291490908</v>
      </c>
      <c r="O61" s="88">
        <v>23633.2</v>
      </c>
      <c r="P61" s="88">
        <v>7472.86</v>
      </c>
      <c r="Q61" s="91">
        <f t="shared" si="4"/>
        <v>758.202181818189</v>
      </c>
      <c r="R61" s="91">
        <f t="shared" si="5"/>
        <v>232.165076363651</v>
      </c>
      <c r="S61" s="86">
        <f t="shared" si="6"/>
        <v>1.0331454537327</v>
      </c>
      <c r="T61" s="85">
        <f t="shared" si="7"/>
        <v>-3816.79738181819</v>
      </c>
      <c r="U61" s="85">
        <f t="shared" si="8"/>
        <v>-595.34291490908</v>
      </c>
      <c r="V61" s="92">
        <v>400</v>
      </c>
      <c r="W61" s="85"/>
      <c r="X61" s="85">
        <f t="shared" si="11"/>
        <v>400</v>
      </c>
      <c r="Y61" s="97"/>
    </row>
    <row r="62" customHeight="1" spans="1:25">
      <c r="A62" s="81">
        <v>59</v>
      </c>
      <c r="B62" s="81">
        <v>598</v>
      </c>
      <c r="C62" s="84" t="s">
        <v>90</v>
      </c>
      <c r="D62" s="84" t="s">
        <v>33</v>
      </c>
      <c r="E62" s="85">
        <v>8814.77354545455</v>
      </c>
      <c r="F62" s="85">
        <f t="shared" si="0"/>
        <v>26444.3206363636</v>
      </c>
      <c r="G62" s="86">
        <v>0.31442815573182</v>
      </c>
      <c r="H62" s="85">
        <v>2771.61298909091</v>
      </c>
      <c r="I62" s="85">
        <f t="shared" si="1"/>
        <v>8314.83896727273</v>
      </c>
      <c r="J62" s="85">
        <v>10577.7282545455</v>
      </c>
      <c r="K62" s="85">
        <f t="shared" si="2"/>
        <v>31733.1847636365</v>
      </c>
      <c r="L62" s="86">
        <v>0.291969001750976</v>
      </c>
      <c r="M62" s="85">
        <v>3088.36875927273</v>
      </c>
      <c r="N62" s="85">
        <f t="shared" si="3"/>
        <v>9265.10627781819</v>
      </c>
      <c r="O62" s="88">
        <v>26859.47</v>
      </c>
      <c r="P62" s="88">
        <v>8117.03</v>
      </c>
      <c r="Q62" s="85">
        <f t="shared" si="4"/>
        <v>415.149363636352</v>
      </c>
      <c r="R62" s="85">
        <f t="shared" si="5"/>
        <v>-197.80896727273</v>
      </c>
      <c r="S62" s="86">
        <f t="shared" si="6"/>
        <v>1.01569899901552</v>
      </c>
      <c r="T62" s="85">
        <f t="shared" si="7"/>
        <v>-4873.7147636365</v>
      </c>
      <c r="U62" s="85">
        <f t="shared" si="8"/>
        <v>-1148.07627781819</v>
      </c>
      <c r="V62" s="92"/>
      <c r="W62" s="85"/>
      <c r="X62" s="85">
        <f t="shared" si="11"/>
        <v>0</v>
      </c>
      <c r="Y62" s="97"/>
    </row>
    <row r="63" customHeight="1" spans="1:25">
      <c r="A63" s="81">
        <v>60</v>
      </c>
      <c r="B63" s="81">
        <v>713</v>
      </c>
      <c r="C63" s="84" t="s">
        <v>91</v>
      </c>
      <c r="D63" s="84" t="s">
        <v>27</v>
      </c>
      <c r="E63" s="85">
        <v>4431.35127272727</v>
      </c>
      <c r="F63" s="85">
        <f t="shared" si="0"/>
        <v>13294.0538181818</v>
      </c>
      <c r="G63" s="86">
        <v>0.291114189999586</v>
      </c>
      <c r="H63" s="85">
        <v>1290.02923636364</v>
      </c>
      <c r="I63" s="85">
        <f t="shared" si="1"/>
        <v>3870.08770909092</v>
      </c>
      <c r="J63" s="85">
        <v>5317.62152727273</v>
      </c>
      <c r="K63" s="85">
        <f t="shared" si="2"/>
        <v>15952.8645818182</v>
      </c>
      <c r="L63" s="86">
        <v>0.27032031928533</v>
      </c>
      <c r="M63" s="85">
        <v>1437.46114909091</v>
      </c>
      <c r="N63" s="85">
        <f t="shared" si="3"/>
        <v>4312.38344727273</v>
      </c>
      <c r="O63" s="88">
        <v>13489</v>
      </c>
      <c r="P63" s="88">
        <v>5050.31</v>
      </c>
      <c r="Q63" s="91">
        <f t="shared" si="4"/>
        <v>194.94618181819</v>
      </c>
      <c r="R63" s="91">
        <f t="shared" si="5"/>
        <v>1180.22229090908</v>
      </c>
      <c r="S63" s="86">
        <f t="shared" si="6"/>
        <v>1.01466416372947</v>
      </c>
      <c r="T63" s="85">
        <f t="shared" si="7"/>
        <v>-2463.86458181819</v>
      </c>
      <c r="U63" s="85">
        <f t="shared" si="8"/>
        <v>737.92655272727</v>
      </c>
      <c r="V63" s="92">
        <v>400</v>
      </c>
      <c r="W63" s="85"/>
      <c r="X63" s="85">
        <f t="shared" si="11"/>
        <v>400</v>
      </c>
      <c r="Y63" s="97"/>
    </row>
    <row r="64" customHeight="1" spans="1:25">
      <c r="A64" s="81">
        <v>61</v>
      </c>
      <c r="B64" s="81">
        <v>367</v>
      </c>
      <c r="C64" s="84" t="s">
        <v>92</v>
      </c>
      <c r="D64" s="84" t="s">
        <v>27</v>
      </c>
      <c r="E64" s="85">
        <v>7874.07545454545</v>
      </c>
      <c r="F64" s="85">
        <f t="shared" si="0"/>
        <v>23622.2263636363</v>
      </c>
      <c r="G64" s="86">
        <v>0.253847673891411</v>
      </c>
      <c r="H64" s="85">
        <v>1998.81573818182</v>
      </c>
      <c r="I64" s="85">
        <f t="shared" si="1"/>
        <v>5996.44721454546</v>
      </c>
      <c r="J64" s="85">
        <v>9448.89054545454</v>
      </c>
      <c r="K64" s="85">
        <f t="shared" si="2"/>
        <v>28346.6716363636</v>
      </c>
      <c r="L64" s="86">
        <v>0.235715697184882</v>
      </c>
      <c r="M64" s="85">
        <v>2227.25182254545</v>
      </c>
      <c r="N64" s="85">
        <f t="shared" si="3"/>
        <v>6681.75546763635</v>
      </c>
      <c r="O64" s="88">
        <v>23954.71</v>
      </c>
      <c r="P64" s="88">
        <v>7748.25</v>
      </c>
      <c r="Q64" s="91">
        <f t="shared" si="4"/>
        <v>332.48363636365</v>
      </c>
      <c r="R64" s="91">
        <f t="shared" si="5"/>
        <v>1751.80278545454</v>
      </c>
      <c r="S64" s="86">
        <f t="shared" si="6"/>
        <v>1.01407503387892</v>
      </c>
      <c r="T64" s="85">
        <f t="shared" si="7"/>
        <v>-4391.96163636362</v>
      </c>
      <c r="U64" s="85">
        <f t="shared" si="8"/>
        <v>1066.49453236365</v>
      </c>
      <c r="V64" s="92">
        <v>400</v>
      </c>
      <c r="W64" s="85"/>
      <c r="X64" s="85">
        <f t="shared" si="11"/>
        <v>400</v>
      </c>
      <c r="Y64" s="97"/>
    </row>
    <row r="65" customHeight="1" spans="1:25">
      <c r="A65" s="81">
        <v>62</v>
      </c>
      <c r="B65" s="81">
        <v>581</v>
      </c>
      <c r="C65" s="84" t="s">
        <v>93</v>
      </c>
      <c r="D65" s="84" t="s">
        <v>29</v>
      </c>
      <c r="E65" s="85">
        <v>13522.0183636364</v>
      </c>
      <c r="F65" s="85">
        <f t="shared" si="0"/>
        <v>40566.0550909092</v>
      </c>
      <c r="G65" s="86">
        <v>0.307746595280336</v>
      </c>
      <c r="H65" s="85">
        <v>4161.35511272727</v>
      </c>
      <c r="I65" s="85">
        <f t="shared" si="1"/>
        <v>12484.0653381818</v>
      </c>
      <c r="J65" s="85">
        <v>15550.3211181818</v>
      </c>
      <c r="K65" s="85">
        <f t="shared" si="2"/>
        <v>46650.9633545454</v>
      </c>
      <c r="L65" s="86">
        <v>0.285764695617455</v>
      </c>
      <c r="M65" s="85">
        <v>4443.73278109091</v>
      </c>
      <c r="N65" s="85">
        <f t="shared" si="3"/>
        <v>13331.1983432727</v>
      </c>
      <c r="O65" s="88">
        <v>40776.1</v>
      </c>
      <c r="P65" s="88">
        <v>11904.42</v>
      </c>
      <c r="Q65" s="85">
        <f t="shared" si="4"/>
        <v>210.044909090801</v>
      </c>
      <c r="R65" s="85">
        <f t="shared" si="5"/>
        <v>-579.645338181812</v>
      </c>
      <c r="S65" s="86">
        <f t="shared" si="6"/>
        <v>1.00517784903215</v>
      </c>
      <c r="T65" s="85">
        <f t="shared" si="7"/>
        <v>-5874.8633545454</v>
      </c>
      <c r="U65" s="85">
        <f t="shared" si="8"/>
        <v>-1426.77834327273</v>
      </c>
      <c r="V65" s="92"/>
      <c r="W65" s="85"/>
      <c r="X65" s="85">
        <f t="shared" si="11"/>
        <v>0</v>
      </c>
      <c r="Y65" s="97"/>
    </row>
    <row r="66" customHeight="1" spans="1:25">
      <c r="A66" s="81">
        <v>63</v>
      </c>
      <c r="B66" s="81">
        <v>102567</v>
      </c>
      <c r="C66" s="84" t="s">
        <v>94</v>
      </c>
      <c r="D66" s="84" t="s">
        <v>35</v>
      </c>
      <c r="E66" s="85">
        <v>4190.86109090909</v>
      </c>
      <c r="F66" s="85">
        <f t="shared" si="0"/>
        <v>12572.5832727273</v>
      </c>
      <c r="G66" s="86">
        <v>0.258742605989066</v>
      </c>
      <c r="H66" s="85">
        <v>1084.35432</v>
      </c>
      <c r="I66" s="85">
        <f t="shared" si="1"/>
        <v>3253.06296</v>
      </c>
      <c r="J66" s="85">
        <v>5029.03330909091</v>
      </c>
      <c r="K66" s="85">
        <f t="shared" si="2"/>
        <v>15087.0999272727</v>
      </c>
      <c r="L66" s="86">
        <v>0.240260991275562</v>
      </c>
      <c r="M66" s="85">
        <v>1208.280528</v>
      </c>
      <c r="N66" s="85">
        <f t="shared" si="3"/>
        <v>3624.841584</v>
      </c>
      <c r="O66" s="88">
        <v>12633.28</v>
      </c>
      <c r="P66" s="88">
        <v>3500.06</v>
      </c>
      <c r="Q66" s="91">
        <f t="shared" si="4"/>
        <v>60.6967272727288</v>
      </c>
      <c r="R66" s="91">
        <f t="shared" si="5"/>
        <v>246.99704</v>
      </c>
      <c r="S66" s="86">
        <f t="shared" si="6"/>
        <v>1.00482770532961</v>
      </c>
      <c r="T66" s="85">
        <f t="shared" si="7"/>
        <v>-2453.81992727273</v>
      </c>
      <c r="U66" s="85">
        <f t="shared" si="8"/>
        <v>-124.781584</v>
      </c>
      <c r="V66" s="92">
        <v>400</v>
      </c>
      <c r="W66" s="85"/>
      <c r="X66" s="85">
        <f t="shared" si="11"/>
        <v>400</v>
      </c>
      <c r="Y66" s="97"/>
    </row>
    <row r="67" customHeight="1" spans="1:25">
      <c r="A67" s="81">
        <v>64</v>
      </c>
      <c r="B67" s="81">
        <v>747</v>
      </c>
      <c r="C67" s="84" t="s">
        <v>95</v>
      </c>
      <c r="D67" s="84" t="s">
        <v>37</v>
      </c>
      <c r="E67" s="85">
        <v>10295.3959090909</v>
      </c>
      <c r="F67" s="85">
        <f t="shared" si="0"/>
        <v>30886.1877272727</v>
      </c>
      <c r="G67" s="86">
        <v>0.237389004996982</v>
      </c>
      <c r="H67" s="85">
        <v>2444.01379090909</v>
      </c>
      <c r="I67" s="85">
        <f t="shared" si="1"/>
        <v>7332.04137272727</v>
      </c>
      <c r="J67" s="85">
        <v>12354.4750909091</v>
      </c>
      <c r="K67" s="85">
        <f t="shared" si="2"/>
        <v>37063.4252727273</v>
      </c>
      <c r="L67" s="86">
        <v>0.220432647497198</v>
      </c>
      <c r="M67" s="85">
        <v>2723.32965272727</v>
      </c>
      <c r="N67" s="85">
        <f t="shared" si="3"/>
        <v>8169.98895818181</v>
      </c>
      <c r="O67" s="88">
        <v>30913.11</v>
      </c>
      <c r="P67" s="88">
        <v>7623.5</v>
      </c>
      <c r="Q67" s="91">
        <f t="shared" si="4"/>
        <v>26.9222727273009</v>
      </c>
      <c r="R67" s="91">
        <f t="shared" si="5"/>
        <v>291.45862727273</v>
      </c>
      <c r="S67" s="86">
        <f t="shared" si="6"/>
        <v>1.00087166059356</v>
      </c>
      <c r="T67" s="85">
        <f t="shared" si="7"/>
        <v>-6150.3152727273</v>
      </c>
      <c r="U67" s="85">
        <f t="shared" si="8"/>
        <v>-546.48895818181</v>
      </c>
      <c r="V67" s="92">
        <v>400</v>
      </c>
      <c r="W67" s="85"/>
      <c r="X67" s="85">
        <f t="shared" si="11"/>
        <v>400</v>
      </c>
      <c r="Y67" s="97"/>
    </row>
    <row r="68" customHeight="1" spans="1:25">
      <c r="A68" s="81">
        <v>65</v>
      </c>
      <c r="B68" s="81">
        <v>102479</v>
      </c>
      <c r="C68" s="84" t="s">
        <v>96</v>
      </c>
      <c r="D68" s="84" t="s">
        <v>37</v>
      </c>
      <c r="E68" s="85">
        <v>6408.34327272727</v>
      </c>
      <c r="F68" s="85">
        <f t="shared" ref="F68:F98" si="12">E68*3</f>
        <v>19225.0298181818</v>
      </c>
      <c r="G68" s="86">
        <v>0.291702998091579</v>
      </c>
      <c r="H68" s="85">
        <v>1869.33294545455</v>
      </c>
      <c r="I68" s="85">
        <f t="shared" ref="I68:I98" si="13">H68*3</f>
        <v>5607.99883636365</v>
      </c>
      <c r="J68" s="85">
        <v>7690.01192727273</v>
      </c>
      <c r="K68" s="85">
        <f t="shared" ref="K68:K98" si="14">J68*3</f>
        <v>23070.0357818182</v>
      </c>
      <c r="L68" s="86">
        <v>0.270867069656466</v>
      </c>
      <c r="M68" s="85">
        <v>2082.97099636364</v>
      </c>
      <c r="N68" s="85">
        <f t="shared" ref="N68:N98" si="15">M68*3</f>
        <v>6248.91298909092</v>
      </c>
      <c r="O68" s="88">
        <v>19067.03</v>
      </c>
      <c r="P68" s="88">
        <v>5675.54</v>
      </c>
      <c r="Q68" s="85">
        <f t="shared" ref="Q68:Q98" si="16">O68-F68</f>
        <v>-157.999818181812</v>
      </c>
      <c r="R68" s="85">
        <f t="shared" ref="R68:R99" si="17">P68-I68</f>
        <v>67.5411636363497</v>
      </c>
      <c r="S68" s="86">
        <f t="shared" ref="S68:S99" si="18">O68/F68</f>
        <v>0.991781556664615</v>
      </c>
      <c r="T68" s="85">
        <f t="shared" ref="T68:T98" si="19">O68-K68</f>
        <v>-4003.00578181819</v>
      </c>
      <c r="U68" s="85">
        <f t="shared" ref="U68:U98" si="20">P68-N68</f>
        <v>-573.372989090921</v>
      </c>
      <c r="V68" s="92"/>
      <c r="W68" s="85"/>
      <c r="X68" s="85">
        <f t="shared" si="11"/>
        <v>0</v>
      </c>
      <c r="Y68" s="97">
        <f>Q68*0.01</f>
        <v>-1.57999818181812</v>
      </c>
    </row>
    <row r="69" customHeight="1" spans="1:25">
      <c r="A69" s="81">
        <v>66</v>
      </c>
      <c r="B69" s="81">
        <v>727</v>
      </c>
      <c r="C69" s="84" t="s">
        <v>97</v>
      </c>
      <c r="D69" s="84" t="s">
        <v>29</v>
      </c>
      <c r="E69" s="85">
        <v>6907.15254545454</v>
      </c>
      <c r="F69" s="85">
        <f t="shared" si="12"/>
        <v>20721.4576363636</v>
      </c>
      <c r="G69" s="86">
        <v>0.298124525936079</v>
      </c>
      <c r="H69" s="85">
        <v>2059.19157818182</v>
      </c>
      <c r="I69" s="85">
        <f t="shared" si="13"/>
        <v>6177.57473454546</v>
      </c>
      <c r="J69" s="85">
        <v>8288.58305454545</v>
      </c>
      <c r="K69" s="85">
        <f t="shared" si="14"/>
        <v>24865.7491636363</v>
      </c>
      <c r="L69" s="86">
        <v>0.276829916940645</v>
      </c>
      <c r="M69" s="85">
        <v>2294.52775854545</v>
      </c>
      <c r="N69" s="85">
        <f t="shared" si="15"/>
        <v>6883.58327563635</v>
      </c>
      <c r="O69" s="88">
        <v>20462.16</v>
      </c>
      <c r="P69" s="88">
        <v>6051.42</v>
      </c>
      <c r="Q69" s="85">
        <f t="shared" si="16"/>
        <v>-259.297636363619</v>
      </c>
      <c r="R69" s="85">
        <f t="shared" si="17"/>
        <v>-126.15473454546</v>
      </c>
      <c r="S69" s="86">
        <f t="shared" si="18"/>
        <v>0.987486515624819</v>
      </c>
      <c r="T69" s="85">
        <f t="shared" si="19"/>
        <v>-4403.58916363635</v>
      </c>
      <c r="U69" s="85">
        <f t="shared" si="20"/>
        <v>-832.163275636351</v>
      </c>
      <c r="V69" s="92"/>
      <c r="W69" s="85"/>
      <c r="X69" s="85">
        <f t="shared" ref="X69:X98" si="21">V69+W69</f>
        <v>0</v>
      </c>
      <c r="Y69" s="97">
        <f t="shared" ref="Y69:Y78" si="22">Q69*0.01</f>
        <v>-2.59297636363619</v>
      </c>
    </row>
    <row r="70" customHeight="1" spans="1:25">
      <c r="A70" s="81">
        <v>67</v>
      </c>
      <c r="B70" s="81">
        <v>546</v>
      </c>
      <c r="C70" s="84" t="s">
        <v>98</v>
      </c>
      <c r="D70" s="84" t="s">
        <v>33</v>
      </c>
      <c r="E70" s="85">
        <v>11296.1609090909</v>
      </c>
      <c r="F70" s="85">
        <f t="shared" si="12"/>
        <v>33888.4827272727</v>
      </c>
      <c r="G70" s="86">
        <v>0.32027362795904</v>
      </c>
      <c r="H70" s="85">
        <v>3617.86243636364</v>
      </c>
      <c r="I70" s="85">
        <f t="shared" si="13"/>
        <v>10853.5873090909</v>
      </c>
      <c r="J70" s="85">
        <v>13555.3930909091</v>
      </c>
      <c r="K70" s="85">
        <f t="shared" si="14"/>
        <v>40666.1792727273</v>
      </c>
      <c r="L70" s="86">
        <v>0.29739694024768</v>
      </c>
      <c r="M70" s="85">
        <v>4031.33242909091</v>
      </c>
      <c r="N70" s="85">
        <f t="shared" si="15"/>
        <v>12093.9972872727</v>
      </c>
      <c r="O70" s="88">
        <v>33196.55</v>
      </c>
      <c r="P70" s="88">
        <v>11097.74</v>
      </c>
      <c r="Q70" s="85">
        <f t="shared" si="16"/>
        <v>-691.932727272695</v>
      </c>
      <c r="R70" s="85">
        <f t="shared" si="17"/>
        <v>244.152690909081</v>
      </c>
      <c r="S70" s="86">
        <f t="shared" si="18"/>
        <v>0.979582068254834</v>
      </c>
      <c r="T70" s="85">
        <f t="shared" si="19"/>
        <v>-7469.6292727273</v>
      </c>
      <c r="U70" s="85">
        <f t="shared" si="20"/>
        <v>-996.257287272731</v>
      </c>
      <c r="V70" s="92"/>
      <c r="W70" s="85"/>
      <c r="X70" s="85">
        <f t="shared" si="21"/>
        <v>0</v>
      </c>
      <c r="Y70" s="97">
        <f t="shared" si="22"/>
        <v>-6.91932727272695</v>
      </c>
    </row>
    <row r="71" customHeight="1" spans="1:25">
      <c r="A71" s="81">
        <v>68</v>
      </c>
      <c r="B71" s="81">
        <v>744</v>
      </c>
      <c r="C71" s="84" t="s">
        <v>99</v>
      </c>
      <c r="D71" s="84" t="s">
        <v>37</v>
      </c>
      <c r="E71" s="85">
        <v>10357.3309090909</v>
      </c>
      <c r="F71" s="85">
        <f t="shared" si="12"/>
        <v>31071.9927272727</v>
      </c>
      <c r="G71" s="86">
        <v>0.233766233561051</v>
      </c>
      <c r="H71" s="85">
        <v>2421.19423636364</v>
      </c>
      <c r="I71" s="85">
        <f t="shared" si="13"/>
        <v>7263.58270909092</v>
      </c>
      <c r="J71" s="85">
        <v>12428.7970909091</v>
      </c>
      <c r="K71" s="85">
        <f t="shared" si="14"/>
        <v>37286.3912727273</v>
      </c>
      <c r="L71" s="86">
        <v>0.217068645449547</v>
      </c>
      <c r="M71" s="85">
        <v>2697.90214909091</v>
      </c>
      <c r="N71" s="85">
        <f t="shared" si="15"/>
        <v>8093.70644727273</v>
      </c>
      <c r="O71" s="88">
        <v>30343.5</v>
      </c>
      <c r="P71" s="88">
        <v>7185.07</v>
      </c>
      <c r="Q71" s="85">
        <f t="shared" si="16"/>
        <v>-728.4927272727</v>
      </c>
      <c r="R71" s="85">
        <f t="shared" si="17"/>
        <v>-78.51270909092</v>
      </c>
      <c r="S71" s="86">
        <f t="shared" si="18"/>
        <v>0.976554682743818</v>
      </c>
      <c r="T71" s="85">
        <f t="shared" si="19"/>
        <v>-6942.8912727273</v>
      </c>
      <c r="U71" s="85">
        <f t="shared" si="20"/>
        <v>-908.63644727273</v>
      </c>
      <c r="V71" s="92"/>
      <c r="W71" s="85"/>
      <c r="X71" s="85">
        <f t="shared" si="21"/>
        <v>0</v>
      </c>
      <c r="Y71" s="97">
        <f t="shared" si="22"/>
        <v>-7.284927272727</v>
      </c>
    </row>
    <row r="72" customHeight="1" spans="1:25">
      <c r="A72" s="81">
        <v>69</v>
      </c>
      <c r="B72" s="81">
        <v>753</v>
      </c>
      <c r="C72" s="84" t="s">
        <v>100</v>
      </c>
      <c r="D72" s="84" t="s">
        <v>33</v>
      </c>
      <c r="E72" s="85">
        <v>3986.42668181818</v>
      </c>
      <c r="F72" s="85">
        <f t="shared" si="12"/>
        <v>11959.2800454545</v>
      </c>
      <c r="G72" s="86">
        <v>0.258092996408369</v>
      </c>
      <c r="H72" s="85">
        <v>1028.86880727273</v>
      </c>
      <c r="I72" s="85">
        <f t="shared" si="13"/>
        <v>3086.60642181819</v>
      </c>
      <c r="J72" s="85">
        <v>4783.71201818182</v>
      </c>
      <c r="K72" s="85">
        <f t="shared" si="14"/>
        <v>14351.1360545455</v>
      </c>
      <c r="L72" s="86">
        <v>0.2396577823792</v>
      </c>
      <c r="M72" s="85">
        <v>1146.45381381818</v>
      </c>
      <c r="N72" s="85">
        <f t="shared" si="15"/>
        <v>3439.36144145454</v>
      </c>
      <c r="O72" s="88">
        <v>11481.81</v>
      </c>
      <c r="P72" s="88">
        <v>2297.42</v>
      </c>
      <c r="Q72" s="85">
        <f t="shared" si="16"/>
        <v>-477.47004545454</v>
      </c>
      <c r="R72" s="85">
        <f t="shared" si="17"/>
        <v>-789.18642181819</v>
      </c>
      <c r="S72" s="86">
        <f t="shared" si="18"/>
        <v>0.960075352058002</v>
      </c>
      <c r="T72" s="85">
        <f t="shared" si="19"/>
        <v>-2869.32605454546</v>
      </c>
      <c r="U72" s="85">
        <f t="shared" si="20"/>
        <v>-1141.94144145454</v>
      </c>
      <c r="V72" s="92"/>
      <c r="W72" s="85"/>
      <c r="X72" s="85">
        <f t="shared" si="21"/>
        <v>0</v>
      </c>
      <c r="Y72" s="97">
        <f t="shared" si="22"/>
        <v>-4.7747004545454</v>
      </c>
    </row>
    <row r="73" customHeight="1" spans="1:25">
      <c r="A73" s="81">
        <v>70</v>
      </c>
      <c r="B73" s="81">
        <v>712</v>
      </c>
      <c r="C73" s="84" t="s">
        <v>101</v>
      </c>
      <c r="D73" s="84" t="s">
        <v>33</v>
      </c>
      <c r="E73" s="85">
        <v>15833.9956363636</v>
      </c>
      <c r="F73" s="85">
        <f t="shared" si="12"/>
        <v>47501.9869090908</v>
      </c>
      <c r="G73" s="86">
        <v>0.306842081185595</v>
      </c>
      <c r="H73" s="85">
        <v>4858.53617454545</v>
      </c>
      <c r="I73" s="85">
        <f t="shared" si="13"/>
        <v>14575.6085236364</v>
      </c>
      <c r="J73" s="85">
        <v>18209.0949818182</v>
      </c>
      <c r="K73" s="85">
        <f t="shared" si="14"/>
        <v>54627.2849454546</v>
      </c>
      <c r="L73" s="86">
        <v>0.284924789672339</v>
      </c>
      <c r="M73" s="85">
        <v>5188.22255781818</v>
      </c>
      <c r="N73" s="85">
        <f t="shared" si="15"/>
        <v>15564.6676734545</v>
      </c>
      <c r="O73" s="88">
        <v>44851.62</v>
      </c>
      <c r="P73" s="88">
        <v>15015.94</v>
      </c>
      <c r="Q73" s="85">
        <f t="shared" si="16"/>
        <v>-2650.36690909079</v>
      </c>
      <c r="R73" s="85">
        <f t="shared" si="17"/>
        <v>440.33147636365</v>
      </c>
      <c r="S73" s="86">
        <f t="shared" si="18"/>
        <v>0.94420513579436</v>
      </c>
      <c r="T73" s="85">
        <f t="shared" si="19"/>
        <v>-9775.66494545461</v>
      </c>
      <c r="U73" s="85">
        <f t="shared" si="20"/>
        <v>-548.727673454539</v>
      </c>
      <c r="V73" s="92"/>
      <c r="W73" s="85"/>
      <c r="X73" s="85">
        <f t="shared" si="21"/>
        <v>0</v>
      </c>
      <c r="Y73" s="97">
        <f t="shared" si="22"/>
        <v>-26.5036690909079</v>
      </c>
    </row>
    <row r="74" customHeight="1" spans="1:25">
      <c r="A74" s="81">
        <v>71</v>
      </c>
      <c r="B74" s="81">
        <v>102564</v>
      </c>
      <c r="C74" s="84" t="s">
        <v>102</v>
      </c>
      <c r="D74" s="84" t="s">
        <v>35</v>
      </c>
      <c r="E74" s="85">
        <v>2888.50672727273</v>
      </c>
      <c r="F74" s="85">
        <f t="shared" si="12"/>
        <v>8665.52018181819</v>
      </c>
      <c r="G74" s="86">
        <v>0.253945233860062</v>
      </c>
      <c r="H74" s="85">
        <v>733.522516363636</v>
      </c>
      <c r="I74" s="85">
        <f t="shared" si="13"/>
        <v>2200.56754909091</v>
      </c>
      <c r="J74" s="85">
        <v>3466.20807272727</v>
      </c>
      <c r="K74" s="85">
        <f t="shared" si="14"/>
        <v>10398.6242181818</v>
      </c>
      <c r="L74" s="86">
        <v>0.235806288584344</v>
      </c>
      <c r="M74" s="85">
        <v>817.353661090909</v>
      </c>
      <c r="N74" s="85">
        <f t="shared" si="15"/>
        <v>2452.06098327273</v>
      </c>
      <c r="O74" s="88">
        <v>8056.99</v>
      </c>
      <c r="P74" s="88">
        <v>2213.8</v>
      </c>
      <c r="Q74" s="85">
        <f t="shared" si="16"/>
        <v>-608.530181818191</v>
      </c>
      <c r="R74" s="85">
        <f t="shared" si="17"/>
        <v>13.2324509090922</v>
      </c>
      <c r="S74" s="86">
        <f t="shared" si="18"/>
        <v>0.92977568927772</v>
      </c>
      <c r="T74" s="85">
        <f t="shared" si="19"/>
        <v>-2341.63421818181</v>
      </c>
      <c r="U74" s="85">
        <f t="shared" si="20"/>
        <v>-238.260983272727</v>
      </c>
      <c r="V74" s="92"/>
      <c r="W74" s="85"/>
      <c r="X74" s="85">
        <f t="shared" si="21"/>
        <v>0</v>
      </c>
      <c r="Y74" s="97">
        <f t="shared" si="22"/>
        <v>-6.08530181818191</v>
      </c>
    </row>
    <row r="75" customHeight="1" spans="1:25">
      <c r="A75" s="81">
        <v>72</v>
      </c>
      <c r="B75" s="81">
        <v>102565</v>
      </c>
      <c r="C75" s="84" t="s">
        <v>103</v>
      </c>
      <c r="D75" s="84" t="s">
        <v>29</v>
      </c>
      <c r="E75" s="85">
        <v>6777.44727272727</v>
      </c>
      <c r="F75" s="85">
        <f t="shared" si="12"/>
        <v>20332.3418181818</v>
      </c>
      <c r="G75" s="86">
        <v>0.309003027688623</v>
      </c>
      <c r="H75" s="85">
        <v>2094.25172727273</v>
      </c>
      <c r="I75" s="85">
        <f t="shared" si="13"/>
        <v>6282.75518181819</v>
      </c>
      <c r="J75" s="85">
        <v>8132.93672727273</v>
      </c>
      <c r="K75" s="85">
        <f t="shared" si="14"/>
        <v>24398.8101818182</v>
      </c>
      <c r="L75" s="86">
        <v>0.286931382853721</v>
      </c>
      <c r="M75" s="85">
        <v>2333.59478181818</v>
      </c>
      <c r="N75" s="85">
        <f t="shared" si="15"/>
        <v>7000.78434545454</v>
      </c>
      <c r="O75" s="88">
        <v>18816.85</v>
      </c>
      <c r="P75" s="88">
        <v>6267.72</v>
      </c>
      <c r="Q75" s="85">
        <f t="shared" si="16"/>
        <v>-1515.49181818181</v>
      </c>
      <c r="R75" s="85">
        <f t="shared" si="17"/>
        <v>-15.0351818181898</v>
      </c>
      <c r="S75" s="86">
        <f t="shared" si="18"/>
        <v>0.925463980896356</v>
      </c>
      <c r="T75" s="85">
        <f t="shared" si="19"/>
        <v>-5581.96018181819</v>
      </c>
      <c r="U75" s="85">
        <f t="shared" si="20"/>
        <v>-733.06434545454</v>
      </c>
      <c r="V75" s="92"/>
      <c r="W75" s="85"/>
      <c r="X75" s="85">
        <f t="shared" si="21"/>
        <v>0</v>
      </c>
      <c r="Y75" s="97">
        <f t="shared" si="22"/>
        <v>-15.1549181818181</v>
      </c>
    </row>
    <row r="76" customHeight="1" spans="1:25">
      <c r="A76" s="81">
        <v>73</v>
      </c>
      <c r="B76" s="81">
        <v>371</v>
      </c>
      <c r="C76" s="84" t="s">
        <v>104</v>
      </c>
      <c r="D76" s="84" t="s">
        <v>35</v>
      </c>
      <c r="E76" s="85">
        <v>4994.13272727273</v>
      </c>
      <c r="F76" s="85">
        <f t="shared" si="12"/>
        <v>14982.3981818182</v>
      </c>
      <c r="G76" s="86">
        <v>0.292762694259773</v>
      </c>
      <c r="H76" s="85">
        <v>1462.09575272727</v>
      </c>
      <c r="I76" s="85">
        <f t="shared" si="13"/>
        <v>4386.28725818181</v>
      </c>
      <c r="J76" s="85">
        <v>5992.95927272727</v>
      </c>
      <c r="K76" s="85">
        <f t="shared" si="14"/>
        <v>17978.8778181818</v>
      </c>
      <c r="L76" s="86">
        <v>0.271851073241218</v>
      </c>
      <c r="M76" s="85">
        <v>1629.19241018182</v>
      </c>
      <c r="N76" s="85">
        <f t="shared" si="15"/>
        <v>4887.57723054546</v>
      </c>
      <c r="O76" s="88">
        <v>13850.64</v>
      </c>
      <c r="P76" s="88">
        <v>4401.86</v>
      </c>
      <c r="Q76" s="85">
        <f t="shared" si="16"/>
        <v>-1131.75818181819</v>
      </c>
      <c r="R76" s="85">
        <f t="shared" si="17"/>
        <v>15.5727418181896</v>
      </c>
      <c r="S76" s="86">
        <f t="shared" si="18"/>
        <v>0.924460812742807</v>
      </c>
      <c r="T76" s="85">
        <f t="shared" si="19"/>
        <v>-4128.23781818181</v>
      </c>
      <c r="U76" s="85">
        <f t="shared" si="20"/>
        <v>-485.71723054546</v>
      </c>
      <c r="V76" s="92"/>
      <c r="W76" s="85"/>
      <c r="X76" s="85">
        <f t="shared" si="21"/>
        <v>0</v>
      </c>
      <c r="Y76" s="97">
        <f t="shared" si="22"/>
        <v>-11.3175818181819</v>
      </c>
    </row>
    <row r="77" customHeight="1" spans="1:25">
      <c r="A77" s="81">
        <v>74</v>
      </c>
      <c r="B77" s="81">
        <v>359</v>
      </c>
      <c r="C77" s="84" t="s">
        <v>105</v>
      </c>
      <c r="D77" s="84" t="s">
        <v>29</v>
      </c>
      <c r="E77" s="85">
        <v>11088.1249545455</v>
      </c>
      <c r="F77" s="85">
        <f t="shared" si="12"/>
        <v>33264.3748636365</v>
      </c>
      <c r="G77" s="86">
        <v>0.280509424929452</v>
      </c>
      <c r="H77" s="85">
        <v>3110.32355454545</v>
      </c>
      <c r="I77" s="85">
        <f t="shared" si="13"/>
        <v>9330.97066363635</v>
      </c>
      <c r="J77" s="85">
        <v>13305.7499454545</v>
      </c>
      <c r="K77" s="85">
        <f t="shared" si="14"/>
        <v>39917.2498363635</v>
      </c>
      <c r="L77" s="86">
        <v>0.260473037434491</v>
      </c>
      <c r="M77" s="85">
        <v>3465.78910363636</v>
      </c>
      <c r="N77" s="85">
        <f t="shared" si="15"/>
        <v>10397.3673109091</v>
      </c>
      <c r="O77" s="88">
        <v>30133.04</v>
      </c>
      <c r="P77" s="88">
        <v>10649.55</v>
      </c>
      <c r="Q77" s="85">
        <f t="shared" si="16"/>
        <v>-3131.3348636365</v>
      </c>
      <c r="R77" s="85">
        <f t="shared" si="17"/>
        <v>1318.57933636365</v>
      </c>
      <c r="S77" s="86">
        <f t="shared" si="18"/>
        <v>0.905865212363886</v>
      </c>
      <c r="T77" s="85">
        <f t="shared" si="19"/>
        <v>-9784.20983636349</v>
      </c>
      <c r="U77" s="85">
        <f t="shared" si="20"/>
        <v>252.18268909092</v>
      </c>
      <c r="V77" s="92"/>
      <c r="W77" s="85"/>
      <c r="X77" s="85">
        <f t="shared" si="21"/>
        <v>0</v>
      </c>
      <c r="Y77" s="97">
        <f t="shared" si="22"/>
        <v>-31.313348636365</v>
      </c>
    </row>
    <row r="78" customHeight="1" spans="1:25">
      <c r="A78" s="81">
        <v>75</v>
      </c>
      <c r="B78" s="81">
        <v>723</v>
      </c>
      <c r="C78" s="84" t="s">
        <v>106</v>
      </c>
      <c r="D78" s="84" t="s">
        <v>37</v>
      </c>
      <c r="E78" s="85">
        <v>5292.29963636364</v>
      </c>
      <c r="F78" s="85">
        <f t="shared" si="12"/>
        <v>15876.8989090909</v>
      </c>
      <c r="G78" s="86">
        <v>0.269840305887992</v>
      </c>
      <c r="H78" s="85">
        <v>1428.07575272727</v>
      </c>
      <c r="I78" s="85">
        <f t="shared" si="13"/>
        <v>4284.22725818181</v>
      </c>
      <c r="J78" s="85">
        <v>6350.75956363636</v>
      </c>
      <c r="K78" s="85">
        <f t="shared" si="14"/>
        <v>19052.2786909091</v>
      </c>
      <c r="L78" s="86">
        <v>0.250565998324564</v>
      </c>
      <c r="M78" s="85">
        <v>1591.28441018182</v>
      </c>
      <c r="N78" s="85">
        <f t="shared" si="15"/>
        <v>4773.85323054546</v>
      </c>
      <c r="O78" s="88">
        <v>14299.79</v>
      </c>
      <c r="P78" s="88">
        <v>4177.72</v>
      </c>
      <c r="Q78" s="85">
        <f t="shared" si="16"/>
        <v>-1577.10890909092</v>
      </c>
      <c r="R78" s="85">
        <f t="shared" si="17"/>
        <v>-106.507258181809</v>
      </c>
      <c r="S78" s="86">
        <f t="shared" si="18"/>
        <v>0.900666438822768</v>
      </c>
      <c r="T78" s="85">
        <f t="shared" si="19"/>
        <v>-4752.48869090908</v>
      </c>
      <c r="U78" s="85">
        <f t="shared" si="20"/>
        <v>-596.13323054546</v>
      </c>
      <c r="V78" s="92"/>
      <c r="W78" s="85"/>
      <c r="X78" s="85">
        <f t="shared" si="21"/>
        <v>0</v>
      </c>
      <c r="Y78" s="97">
        <f t="shared" si="22"/>
        <v>-15.7710890909092</v>
      </c>
    </row>
    <row r="79" customHeight="1" spans="1:25">
      <c r="A79" s="81">
        <v>76</v>
      </c>
      <c r="B79" s="81">
        <v>591</v>
      </c>
      <c r="C79" s="84" t="s">
        <v>107</v>
      </c>
      <c r="D79" s="84" t="s">
        <v>35</v>
      </c>
      <c r="E79" s="85">
        <v>6199.985</v>
      </c>
      <c r="F79" s="85">
        <f t="shared" si="12"/>
        <v>18599.955</v>
      </c>
      <c r="G79" s="86">
        <v>0.275559230311921</v>
      </c>
      <c r="H79" s="85">
        <v>1708.46309454545</v>
      </c>
      <c r="I79" s="85">
        <f t="shared" si="13"/>
        <v>5125.38928363635</v>
      </c>
      <c r="J79" s="85">
        <v>7439.982</v>
      </c>
      <c r="K79" s="85">
        <f t="shared" si="14"/>
        <v>22319.946</v>
      </c>
      <c r="L79" s="86">
        <v>0.255876428146784</v>
      </c>
      <c r="M79" s="85">
        <v>1903.71601963636</v>
      </c>
      <c r="N79" s="85">
        <f t="shared" si="15"/>
        <v>5711.14805890908</v>
      </c>
      <c r="O79" s="88">
        <v>16523.2</v>
      </c>
      <c r="P79" s="88">
        <v>5134.63</v>
      </c>
      <c r="Q79" s="85">
        <f t="shared" si="16"/>
        <v>-2076.755</v>
      </c>
      <c r="R79" s="85">
        <f t="shared" si="17"/>
        <v>9.24071636364988</v>
      </c>
      <c r="S79" s="86">
        <f t="shared" si="18"/>
        <v>0.888346235246268</v>
      </c>
      <c r="T79" s="85">
        <f t="shared" si="19"/>
        <v>-5796.746</v>
      </c>
      <c r="U79" s="85">
        <f t="shared" si="20"/>
        <v>-576.51805890908</v>
      </c>
      <c r="V79" s="92"/>
      <c r="W79" s="85"/>
      <c r="X79" s="85">
        <f t="shared" si="21"/>
        <v>0</v>
      </c>
      <c r="Y79" s="97">
        <f>Q79*0.03</f>
        <v>-62.3026499999999</v>
      </c>
    </row>
    <row r="80" customHeight="1" spans="1:25">
      <c r="A80" s="81">
        <v>77</v>
      </c>
      <c r="B80" s="81">
        <v>733</v>
      </c>
      <c r="C80" s="84" t="s">
        <v>108</v>
      </c>
      <c r="D80" s="84" t="s">
        <v>33</v>
      </c>
      <c r="E80" s="85">
        <v>6471.184</v>
      </c>
      <c r="F80" s="85">
        <f t="shared" si="12"/>
        <v>19413.552</v>
      </c>
      <c r="G80" s="86">
        <v>0.31129138880079</v>
      </c>
      <c r="H80" s="85">
        <v>2014.42385454545</v>
      </c>
      <c r="I80" s="85">
        <f t="shared" si="13"/>
        <v>6043.27156363635</v>
      </c>
      <c r="J80" s="85">
        <v>7765.4208</v>
      </c>
      <c r="K80" s="85">
        <f t="shared" si="14"/>
        <v>23296.2624</v>
      </c>
      <c r="L80" s="86">
        <v>0.289056289600734</v>
      </c>
      <c r="M80" s="85">
        <v>2244.64372363636</v>
      </c>
      <c r="N80" s="85">
        <f t="shared" si="15"/>
        <v>6733.93117090908</v>
      </c>
      <c r="O80" s="88">
        <v>17165.62</v>
      </c>
      <c r="P80" s="88">
        <v>4508.15</v>
      </c>
      <c r="Q80" s="85">
        <f t="shared" si="16"/>
        <v>-2247.932</v>
      </c>
      <c r="R80" s="85">
        <f t="shared" si="17"/>
        <v>-1535.12156363635</v>
      </c>
      <c r="S80" s="86">
        <f t="shared" si="18"/>
        <v>0.884208103699931</v>
      </c>
      <c r="T80" s="85">
        <f t="shared" si="19"/>
        <v>-6130.6424</v>
      </c>
      <c r="U80" s="85">
        <f t="shared" si="20"/>
        <v>-2225.78117090908</v>
      </c>
      <c r="V80" s="92"/>
      <c r="W80" s="85"/>
      <c r="X80" s="85">
        <f t="shared" si="21"/>
        <v>0</v>
      </c>
      <c r="Y80" s="97">
        <f t="shared" ref="Y80:Y94" si="23">Q80*0.03</f>
        <v>-67.43796</v>
      </c>
    </row>
    <row r="81" customHeight="1" spans="1:25">
      <c r="A81" s="81">
        <v>78</v>
      </c>
      <c r="B81" s="81">
        <v>743</v>
      </c>
      <c r="C81" s="84" t="s">
        <v>109</v>
      </c>
      <c r="D81" s="84" t="s">
        <v>33</v>
      </c>
      <c r="E81" s="85">
        <v>6794.60727272727</v>
      </c>
      <c r="F81" s="85">
        <f t="shared" si="12"/>
        <v>20383.8218181818</v>
      </c>
      <c r="G81" s="86">
        <v>0.265795374085438</v>
      </c>
      <c r="H81" s="85">
        <v>1805.97518181818</v>
      </c>
      <c r="I81" s="85">
        <f t="shared" si="13"/>
        <v>5417.92554545454</v>
      </c>
      <c r="J81" s="85">
        <v>8153.52872727273</v>
      </c>
      <c r="K81" s="85">
        <f t="shared" si="14"/>
        <v>24460.5861818182</v>
      </c>
      <c r="L81" s="86">
        <v>0.246809990222192</v>
      </c>
      <c r="M81" s="85">
        <v>2012.37234545455</v>
      </c>
      <c r="N81" s="85">
        <f t="shared" si="15"/>
        <v>6037.11703636365</v>
      </c>
      <c r="O81" s="88">
        <v>17456.66</v>
      </c>
      <c r="P81" s="88">
        <v>5251.93</v>
      </c>
      <c r="Q81" s="85">
        <f t="shared" si="16"/>
        <v>-2927.16181818181</v>
      </c>
      <c r="R81" s="85">
        <f t="shared" si="17"/>
        <v>-165.99554545454</v>
      </c>
      <c r="S81" s="86">
        <f t="shared" si="18"/>
        <v>0.856397792117136</v>
      </c>
      <c r="T81" s="85">
        <f t="shared" si="19"/>
        <v>-7003.92618181819</v>
      </c>
      <c r="U81" s="85">
        <f t="shared" si="20"/>
        <v>-785.18703636365</v>
      </c>
      <c r="V81" s="92"/>
      <c r="W81" s="85"/>
      <c r="X81" s="85">
        <f t="shared" si="21"/>
        <v>0</v>
      </c>
      <c r="Y81" s="97">
        <f t="shared" si="23"/>
        <v>-87.8148545454544</v>
      </c>
    </row>
    <row r="82" customHeight="1" spans="1:25">
      <c r="A82" s="81">
        <v>79</v>
      </c>
      <c r="B82" s="81">
        <v>570</v>
      </c>
      <c r="C82" s="84" t="s">
        <v>110</v>
      </c>
      <c r="D82" s="84" t="s">
        <v>29</v>
      </c>
      <c r="E82" s="85">
        <v>6816.19636363636</v>
      </c>
      <c r="F82" s="85">
        <f t="shared" si="12"/>
        <v>20448.5890909091</v>
      </c>
      <c r="G82" s="86">
        <v>0.270924797300974</v>
      </c>
      <c r="H82" s="85">
        <v>1846.67661818182</v>
      </c>
      <c r="I82" s="85">
        <f t="shared" si="13"/>
        <v>5540.02985454546</v>
      </c>
      <c r="J82" s="85">
        <v>8179.43563636364</v>
      </c>
      <c r="K82" s="85">
        <f t="shared" si="14"/>
        <v>24538.3069090909</v>
      </c>
      <c r="L82" s="86">
        <v>0.25157302606519</v>
      </c>
      <c r="M82" s="85">
        <v>2057.72537454545</v>
      </c>
      <c r="N82" s="85">
        <f t="shared" si="15"/>
        <v>6173.17612363635</v>
      </c>
      <c r="O82" s="88">
        <v>17446.04</v>
      </c>
      <c r="P82" s="88">
        <v>5147.62</v>
      </c>
      <c r="Q82" s="85">
        <f t="shared" si="16"/>
        <v>-3002.54909090908</v>
      </c>
      <c r="R82" s="85">
        <f t="shared" si="17"/>
        <v>-392.40985454546</v>
      </c>
      <c r="S82" s="86">
        <f t="shared" si="18"/>
        <v>0.853165953036636</v>
      </c>
      <c r="T82" s="85">
        <f t="shared" si="19"/>
        <v>-7092.26690909092</v>
      </c>
      <c r="U82" s="85">
        <f t="shared" si="20"/>
        <v>-1025.55612363635</v>
      </c>
      <c r="V82" s="92"/>
      <c r="W82" s="85"/>
      <c r="X82" s="85">
        <f t="shared" si="21"/>
        <v>0</v>
      </c>
      <c r="Y82" s="97">
        <f t="shared" si="23"/>
        <v>-90.0764727272724</v>
      </c>
    </row>
    <row r="83" customHeight="1" spans="1:25">
      <c r="A83" s="81">
        <v>80</v>
      </c>
      <c r="B83" s="81">
        <v>377</v>
      </c>
      <c r="C83" s="84" t="s">
        <v>111</v>
      </c>
      <c r="D83" s="84" t="s">
        <v>33</v>
      </c>
      <c r="E83" s="85">
        <v>10697.7572727273</v>
      </c>
      <c r="F83" s="85">
        <f t="shared" si="12"/>
        <v>32093.2718181819</v>
      </c>
      <c r="G83" s="86">
        <v>0.294840565137995</v>
      </c>
      <c r="H83" s="85">
        <v>3154.1328</v>
      </c>
      <c r="I83" s="85">
        <f t="shared" si="13"/>
        <v>9462.3984</v>
      </c>
      <c r="J83" s="85">
        <v>12837.3087272727</v>
      </c>
      <c r="K83" s="85">
        <f t="shared" si="14"/>
        <v>38511.9261818181</v>
      </c>
      <c r="L83" s="86">
        <v>0.273780524770995</v>
      </c>
      <c r="M83" s="85">
        <v>3514.60512</v>
      </c>
      <c r="N83" s="85">
        <f t="shared" si="15"/>
        <v>10543.81536</v>
      </c>
      <c r="O83" s="88">
        <v>27183.38</v>
      </c>
      <c r="P83" s="88">
        <v>8004.8</v>
      </c>
      <c r="Q83" s="85">
        <f t="shared" si="16"/>
        <v>-4909.8918181819</v>
      </c>
      <c r="R83" s="85">
        <f t="shared" si="17"/>
        <v>-1457.5984</v>
      </c>
      <c r="S83" s="86">
        <f t="shared" si="18"/>
        <v>0.847011802162213</v>
      </c>
      <c r="T83" s="85">
        <f t="shared" si="19"/>
        <v>-11328.5461818181</v>
      </c>
      <c r="U83" s="85">
        <f t="shared" si="20"/>
        <v>-2539.01536</v>
      </c>
      <c r="V83" s="92"/>
      <c r="W83" s="85"/>
      <c r="X83" s="85">
        <f t="shared" si="21"/>
        <v>0</v>
      </c>
      <c r="Y83" s="97">
        <f t="shared" si="23"/>
        <v>-147.296754545457</v>
      </c>
    </row>
    <row r="84" customHeight="1" spans="1:25">
      <c r="A84" s="81">
        <v>81</v>
      </c>
      <c r="B84" s="81">
        <v>52</v>
      </c>
      <c r="C84" s="84" t="s">
        <v>112</v>
      </c>
      <c r="D84" s="84" t="s">
        <v>27</v>
      </c>
      <c r="E84" s="85">
        <v>8168.50618181818</v>
      </c>
      <c r="F84" s="85">
        <f t="shared" si="12"/>
        <v>24505.5185454545</v>
      </c>
      <c r="G84" s="86">
        <v>0.282167466071019</v>
      </c>
      <c r="H84" s="85">
        <v>2304.88669090909</v>
      </c>
      <c r="I84" s="85">
        <f t="shared" si="13"/>
        <v>6914.66007272727</v>
      </c>
      <c r="J84" s="85">
        <v>9802.20741818182</v>
      </c>
      <c r="K84" s="85">
        <f t="shared" si="14"/>
        <v>29406.6222545455</v>
      </c>
      <c r="L84" s="86">
        <v>0.262012647065946</v>
      </c>
      <c r="M84" s="85">
        <v>2568.30231272727</v>
      </c>
      <c r="N84" s="85">
        <f t="shared" si="15"/>
        <v>7704.90693818181</v>
      </c>
      <c r="O84" s="88">
        <v>20720.61</v>
      </c>
      <c r="P84" s="88">
        <v>6072.48</v>
      </c>
      <c r="Q84" s="85">
        <f t="shared" si="16"/>
        <v>-3784.90854545454</v>
      </c>
      <c r="R84" s="85">
        <f t="shared" si="17"/>
        <v>-842.180072727269</v>
      </c>
      <c r="S84" s="86">
        <f t="shared" si="18"/>
        <v>0.845548726568098</v>
      </c>
      <c r="T84" s="85">
        <f t="shared" si="19"/>
        <v>-8686.01225454546</v>
      </c>
      <c r="U84" s="85">
        <f t="shared" si="20"/>
        <v>-1632.42693818181</v>
      </c>
      <c r="V84" s="92"/>
      <c r="W84" s="85"/>
      <c r="X84" s="85">
        <f t="shared" si="21"/>
        <v>0</v>
      </c>
      <c r="Y84" s="97">
        <f t="shared" si="23"/>
        <v>-113.547256363636</v>
      </c>
    </row>
    <row r="85" customHeight="1" spans="1:25">
      <c r="A85" s="81">
        <v>82</v>
      </c>
      <c r="B85" s="81">
        <v>515</v>
      </c>
      <c r="C85" s="84" t="s">
        <v>113</v>
      </c>
      <c r="D85" s="84" t="s">
        <v>37</v>
      </c>
      <c r="E85" s="85">
        <v>10216.6361818182</v>
      </c>
      <c r="F85" s="85">
        <f t="shared" si="12"/>
        <v>30649.9085454546</v>
      </c>
      <c r="G85" s="86">
        <v>0.291727457742318</v>
      </c>
      <c r="H85" s="85">
        <v>2980.4733</v>
      </c>
      <c r="I85" s="85">
        <f t="shared" si="13"/>
        <v>8941.4199</v>
      </c>
      <c r="J85" s="85">
        <v>12259.9634181818</v>
      </c>
      <c r="K85" s="85">
        <f t="shared" si="14"/>
        <v>36779.8902545454</v>
      </c>
      <c r="L85" s="86">
        <v>0.270889782189295</v>
      </c>
      <c r="M85" s="85">
        <v>3321.09882</v>
      </c>
      <c r="N85" s="85">
        <f t="shared" si="15"/>
        <v>9963.29646</v>
      </c>
      <c r="O85" s="88">
        <v>25687.01</v>
      </c>
      <c r="P85" s="88">
        <v>7748.76</v>
      </c>
      <c r="Q85" s="85">
        <f t="shared" si="16"/>
        <v>-4962.8985454546</v>
      </c>
      <c r="R85" s="85">
        <f t="shared" si="17"/>
        <v>-1192.6599</v>
      </c>
      <c r="S85" s="86">
        <f t="shared" si="18"/>
        <v>0.838077867733455</v>
      </c>
      <c r="T85" s="85">
        <f t="shared" si="19"/>
        <v>-11092.8802545454</v>
      </c>
      <c r="U85" s="85">
        <f t="shared" si="20"/>
        <v>-2214.53646</v>
      </c>
      <c r="V85" s="92"/>
      <c r="W85" s="85"/>
      <c r="X85" s="85">
        <f t="shared" si="21"/>
        <v>0</v>
      </c>
      <c r="Y85" s="97">
        <f t="shared" si="23"/>
        <v>-148.886956363638</v>
      </c>
    </row>
    <row r="86" customHeight="1" spans="1:25">
      <c r="A86" s="81">
        <v>83</v>
      </c>
      <c r="B86" s="81">
        <v>365</v>
      </c>
      <c r="C86" s="84" t="s">
        <v>114</v>
      </c>
      <c r="D86" s="84" t="s">
        <v>29</v>
      </c>
      <c r="E86" s="85">
        <v>14559.3114545455</v>
      </c>
      <c r="F86" s="85">
        <f t="shared" si="12"/>
        <v>43677.9343636365</v>
      </c>
      <c r="G86" s="86">
        <v>0.288639558916204</v>
      </c>
      <c r="H86" s="85">
        <v>4202.39323636364</v>
      </c>
      <c r="I86" s="85">
        <f t="shared" si="13"/>
        <v>12607.1797090909</v>
      </c>
      <c r="J86" s="85">
        <v>16743.2081727273</v>
      </c>
      <c r="K86" s="85">
        <f t="shared" si="14"/>
        <v>50229.6245181819</v>
      </c>
      <c r="L86" s="86">
        <v>0.268022447565047</v>
      </c>
      <c r="M86" s="85">
        <v>4487.55563454545</v>
      </c>
      <c r="N86" s="85">
        <f t="shared" si="15"/>
        <v>13462.6669036363</v>
      </c>
      <c r="O86" s="88">
        <v>35521.65</v>
      </c>
      <c r="P86" s="88">
        <v>11097.44</v>
      </c>
      <c r="Q86" s="85">
        <f t="shared" si="16"/>
        <v>-8156.28436363649</v>
      </c>
      <c r="R86" s="85">
        <f t="shared" si="17"/>
        <v>-1509.73970909092</v>
      </c>
      <c r="S86" s="86">
        <f t="shared" si="18"/>
        <v>0.813263047292207</v>
      </c>
      <c r="T86" s="85">
        <f t="shared" si="19"/>
        <v>-14707.9745181819</v>
      </c>
      <c r="U86" s="85">
        <f t="shared" si="20"/>
        <v>-2365.22690363635</v>
      </c>
      <c r="V86" s="92"/>
      <c r="W86" s="85"/>
      <c r="X86" s="85">
        <f t="shared" si="21"/>
        <v>0</v>
      </c>
      <c r="Y86" s="97">
        <f t="shared" si="23"/>
        <v>-244.688530909095</v>
      </c>
    </row>
    <row r="87" customHeight="1" spans="1:25">
      <c r="A87" s="81">
        <v>84</v>
      </c>
      <c r="B87" s="98">
        <v>741</v>
      </c>
      <c r="C87" s="99" t="s">
        <v>115</v>
      </c>
      <c r="D87" s="84" t="s">
        <v>29</v>
      </c>
      <c r="E87" s="85">
        <v>3645.376</v>
      </c>
      <c r="F87" s="85">
        <f t="shared" si="12"/>
        <v>10936.128</v>
      </c>
      <c r="G87" s="86">
        <v>0.269849508976952</v>
      </c>
      <c r="H87" s="85">
        <v>983.702923636364</v>
      </c>
      <c r="I87" s="85">
        <f t="shared" si="13"/>
        <v>2951.10877090909</v>
      </c>
      <c r="J87" s="85">
        <v>4374.4512</v>
      </c>
      <c r="K87" s="85">
        <f t="shared" si="14"/>
        <v>13123.3536</v>
      </c>
      <c r="L87" s="86">
        <v>0.250574544050026</v>
      </c>
      <c r="M87" s="85">
        <v>1096.12611490909</v>
      </c>
      <c r="N87" s="85">
        <f t="shared" si="15"/>
        <v>3288.37834472727</v>
      </c>
      <c r="O87" s="88">
        <v>8725.96</v>
      </c>
      <c r="P87" s="88">
        <v>2465.48</v>
      </c>
      <c r="Q87" s="85">
        <f t="shared" si="16"/>
        <v>-2210.168</v>
      </c>
      <c r="R87" s="85">
        <f t="shared" si="17"/>
        <v>-485.628770909092</v>
      </c>
      <c r="S87" s="86">
        <f t="shared" si="18"/>
        <v>0.79790214598805</v>
      </c>
      <c r="T87" s="85">
        <f t="shared" si="19"/>
        <v>-4397.3936</v>
      </c>
      <c r="U87" s="85">
        <f t="shared" si="20"/>
        <v>-822.89834472727</v>
      </c>
      <c r="V87" s="92"/>
      <c r="W87" s="85"/>
      <c r="X87" s="85">
        <f t="shared" si="21"/>
        <v>0</v>
      </c>
      <c r="Y87" s="107">
        <v>0</v>
      </c>
    </row>
    <row r="88" customHeight="1" spans="1:25">
      <c r="A88" s="81">
        <v>85</v>
      </c>
      <c r="B88" s="81">
        <v>391</v>
      </c>
      <c r="C88" s="99" t="s">
        <v>116</v>
      </c>
      <c r="D88" s="84" t="s">
        <v>37</v>
      </c>
      <c r="E88" s="85">
        <v>10381.0865454545</v>
      </c>
      <c r="F88" s="85">
        <f t="shared" si="12"/>
        <v>31143.2596363635</v>
      </c>
      <c r="G88" s="86">
        <v>0.292084406088443</v>
      </c>
      <c r="H88" s="85">
        <v>3032.15349818182</v>
      </c>
      <c r="I88" s="85">
        <f t="shared" si="13"/>
        <v>9096.46049454546</v>
      </c>
      <c r="J88" s="85">
        <v>12457.3038545455</v>
      </c>
      <c r="K88" s="85">
        <f t="shared" si="14"/>
        <v>37371.9115636365</v>
      </c>
      <c r="L88" s="86">
        <v>0.271221234224983</v>
      </c>
      <c r="M88" s="85">
        <v>3378.68532654545</v>
      </c>
      <c r="N88" s="85">
        <f t="shared" si="15"/>
        <v>10136.0559796364</v>
      </c>
      <c r="O88" s="104">
        <v>25982.04</v>
      </c>
      <c r="P88" s="104">
        <v>8488.21</v>
      </c>
      <c r="Q88" s="85">
        <f t="shared" si="16"/>
        <v>-5161.2196363635</v>
      </c>
      <c r="R88" s="85">
        <f t="shared" si="17"/>
        <v>-608.25049454546</v>
      </c>
      <c r="S88" s="106">
        <f t="shared" si="18"/>
        <v>0.834274905818235</v>
      </c>
      <c r="T88" s="85">
        <f t="shared" si="19"/>
        <v>-11389.8715636365</v>
      </c>
      <c r="U88" s="85">
        <f t="shared" si="20"/>
        <v>-1647.84597963635</v>
      </c>
      <c r="V88" s="92"/>
      <c r="W88" s="85"/>
      <c r="X88" s="85">
        <f t="shared" si="21"/>
        <v>0</v>
      </c>
      <c r="Y88" s="97">
        <f t="shared" si="23"/>
        <v>-154.836589090905</v>
      </c>
    </row>
    <row r="89" customHeight="1" spans="1:25">
      <c r="A89" s="81">
        <v>86</v>
      </c>
      <c r="B89" s="81">
        <v>347</v>
      </c>
      <c r="C89" s="84" t="s">
        <v>117</v>
      </c>
      <c r="D89" s="84" t="s">
        <v>29</v>
      </c>
      <c r="E89" s="85">
        <v>7743.75418181818</v>
      </c>
      <c r="F89" s="85">
        <f t="shared" si="12"/>
        <v>23231.2625454545</v>
      </c>
      <c r="G89" s="86">
        <v>0.265026519436849</v>
      </c>
      <c r="H89" s="85">
        <v>2052.30021818182</v>
      </c>
      <c r="I89" s="85">
        <f t="shared" si="13"/>
        <v>6156.90065454546</v>
      </c>
      <c r="J89" s="85">
        <v>9292.50501818182</v>
      </c>
      <c r="K89" s="85">
        <f t="shared" si="14"/>
        <v>27877.5150545455</v>
      </c>
      <c r="L89" s="86">
        <v>0.246096053762788</v>
      </c>
      <c r="M89" s="85">
        <v>2286.84881454545</v>
      </c>
      <c r="N89" s="85">
        <f t="shared" si="15"/>
        <v>6860.54644363635</v>
      </c>
      <c r="O89" s="88">
        <v>18106.2</v>
      </c>
      <c r="P89" s="88">
        <v>5314.23</v>
      </c>
      <c r="Q89" s="85">
        <f t="shared" si="16"/>
        <v>-5125.06254545454</v>
      </c>
      <c r="R89" s="85">
        <f t="shared" si="17"/>
        <v>-842.670654545461</v>
      </c>
      <c r="S89" s="86">
        <f t="shared" si="18"/>
        <v>0.77938940961875</v>
      </c>
      <c r="T89" s="85">
        <f t="shared" si="19"/>
        <v>-9771.31505454546</v>
      </c>
      <c r="U89" s="85">
        <f t="shared" si="20"/>
        <v>-1546.31644363635</v>
      </c>
      <c r="V89" s="92"/>
      <c r="W89" s="85"/>
      <c r="X89" s="85">
        <f t="shared" si="21"/>
        <v>0</v>
      </c>
      <c r="Y89" s="97">
        <f t="shared" si="23"/>
        <v>-153.751876363636</v>
      </c>
    </row>
    <row r="90" ht="27" customHeight="1" spans="1:26">
      <c r="A90" s="81">
        <v>87</v>
      </c>
      <c r="B90" s="81">
        <v>755</v>
      </c>
      <c r="C90" s="84" t="s">
        <v>118</v>
      </c>
      <c r="D90" s="84" t="s">
        <v>27</v>
      </c>
      <c r="E90" s="85">
        <v>2812.57690909091</v>
      </c>
      <c r="F90" s="85">
        <f t="shared" si="12"/>
        <v>8437.73072727273</v>
      </c>
      <c r="G90" s="86">
        <v>0.268822950005149</v>
      </c>
      <c r="H90" s="85">
        <v>756.085221818182</v>
      </c>
      <c r="I90" s="85">
        <f t="shared" si="13"/>
        <v>2268.25566545455</v>
      </c>
      <c r="J90" s="85">
        <v>3375.09229090909</v>
      </c>
      <c r="K90" s="85">
        <f t="shared" si="14"/>
        <v>10125.2768727273</v>
      </c>
      <c r="L90" s="86">
        <v>0.249621310719067</v>
      </c>
      <c r="M90" s="85">
        <v>842.494961454545</v>
      </c>
      <c r="N90" s="85">
        <f t="shared" si="15"/>
        <v>2527.48488436364</v>
      </c>
      <c r="O90" s="88">
        <v>6274.77</v>
      </c>
      <c r="P90" s="88">
        <v>1970.13</v>
      </c>
      <c r="Q90" s="85">
        <f t="shared" si="16"/>
        <v>-2162.96072727273</v>
      </c>
      <c r="R90" s="85">
        <f t="shared" si="17"/>
        <v>-298.125665454546</v>
      </c>
      <c r="S90" s="86">
        <f t="shared" si="18"/>
        <v>0.743656108830123</v>
      </c>
      <c r="T90" s="85">
        <f t="shared" si="19"/>
        <v>-3850.50687272727</v>
      </c>
      <c r="U90" s="85">
        <f t="shared" si="20"/>
        <v>-557.354884363635</v>
      </c>
      <c r="V90" s="92"/>
      <c r="W90" s="85"/>
      <c r="X90" s="85">
        <f t="shared" si="21"/>
        <v>0</v>
      </c>
      <c r="Y90" s="107">
        <v>0</v>
      </c>
      <c r="Z90" s="108" t="s">
        <v>119</v>
      </c>
    </row>
    <row r="91" customHeight="1" spans="1:25">
      <c r="A91" s="81">
        <v>88</v>
      </c>
      <c r="B91" s="81">
        <v>745</v>
      </c>
      <c r="C91" s="84" t="s">
        <v>120</v>
      </c>
      <c r="D91" s="84" t="s">
        <v>29</v>
      </c>
      <c r="E91" s="85">
        <v>7960.02618181818</v>
      </c>
      <c r="F91" s="85">
        <f t="shared" si="12"/>
        <v>23880.0785454545</v>
      </c>
      <c r="G91" s="86">
        <v>0.247821825346212</v>
      </c>
      <c r="H91" s="85">
        <v>1972.66821818182</v>
      </c>
      <c r="I91" s="85">
        <f t="shared" si="13"/>
        <v>5918.00465454546</v>
      </c>
      <c r="J91" s="85">
        <v>9552.03141818182</v>
      </c>
      <c r="K91" s="85">
        <f t="shared" si="14"/>
        <v>28656.0942545455</v>
      </c>
      <c r="L91" s="86">
        <v>0.230120266392911</v>
      </c>
      <c r="M91" s="85">
        <v>2198.11601454545</v>
      </c>
      <c r="N91" s="85">
        <f t="shared" si="15"/>
        <v>6594.34804363635</v>
      </c>
      <c r="O91" s="88">
        <v>17653.02</v>
      </c>
      <c r="P91" s="88">
        <v>4452.48</v>
      </c>
      <c r="Q91" s="85">
        <f t="shared" si="16"/>
        <v>-6227.05854545454</v>
      </c>
      <c r="R91" s="85">
        <f t="shared" si="17"/>
        <v>-1465.52465454546</v>
      </c>
      <c r="S91" s="86">
        <f t="shared" si="18"/>
        <v>0.739236261991281</v>
      </c>
      <c r="T91" s="85">
        <f t="shared" si="19"/>
        <v>-11003.0742545455</v>
      </c>
      <c r="U91" s="85">
        <f t="shared" si="20"/>
        <v>-2141.86804363635</v>
      </c>
      <c r="V91" s="92"/>
      <c r="W91" s="85"/>
      <c r="X91" s="85">
        <f t="shared" si="21"/>
        <v>0</v>
      </c>
      <c r="Y91" s="97">
        <f t="shared" si="23"/>
        <v>-186.811756363636</v>
      </c>
    </row>
    <row r="92" customHeight="1" spans="1:25">
      <c r="A92" s="81">
        <v>89</v>
      </c>
      <c r="B92" s="81">
        <v>732</v>
      </c>
      <c r="C92" s="84" t="s">
        <v>121</v>
      </c>
      <c r="D92" s="84" t="s">
        <v>35</v>
      </c>
      <c r="E92" s="85">
        <v>4610.76363636364</v>
      </c>
      <c r="F92" s="85">
        <f t="shared" si="12"/>
        <v>13832.2909090909</v>
      </c>
      <c r="G92" s="86">
        <v>0.281964301712988</v>
      </c>
      <c r="H92" s="85">
        <v>1300.07074909091</v>
      </c>
      <c r="I92" s="85">
        <f t="shared" si="13"/>
        <v>3900.21224727273</v>
      </c>
      <c r="J92" s="85">
        <v>5532.91636363636</v>
      </c>
      <c r="K92" s="85">
        <f t="shared" si="14"/>
        <v>16598.7490909091</v>
      </c>
      <c r="L92" s="86">
        <v>0.261823994447774</v>
      </c>
      <c r="M92" s="85">
        <v>1448.65026327273</v>
      </c>
      <c r="N92" s="85">
        <f t="shared" si="15"/>
        <v>4345.95078981819</v>
      </c>
      <c r="O92" s="88">
        <v>9989.23</v>
      </c>
      <c r="P92" s="88">
        <v>2812.37</v>
      </c>
      <c r="Q92" s="85">
        <f t="shared" si="16"/>
        <v>-3843.06090909092</v>
      </c>
      <c r="R92" s="85">
        <f t="shared" si="17"/>
        <v>-1087.84224727273</v>
      </c>
      <c r="S92" s="86">
        <f t="shared" si="18"/>
        <v>0.722167431675026</v>
      </c>
      <c r="T92" s="85">
        <f t="shared" si="19"/>
        <v>-6609.51909090908</v>
      </c>
      <c r="U92" s="85">
        <f t="shared" si="20"/>
        <v>-1533.58078981819</v>
      </c>
      <c r="V92" s="92"/>
      <c r="W92" s="85"/>
      <c r="X92" s="85">
        <f t="shared" si="21"/>
        <v>0</v>
      </c>
      <c r="Y92" s="97">
        <f t="shared" si="23"/>
        <v>-115.291827272728</v>
      </c>
    </row>
    <row r="93" customHeight="1" spans="1:25">
      <c r="A93" s="81">
        <v>90</v>
      </c>
      <c r="B93" s="81">
        <v>308</v>
      </c>
      <c r="C93" s="99" t="s">
        <v>122</v>
      </c>
      <c r="D93" s="84" t="s">
        <v>37</v>
      </c>
      <c r="E93" s="85">
        <v>10667.6645454545</v>
      </c>
      <c r="F93" s="85">
        <f t="shared" si="12"/>
        <v>32002.9936363635</v>
      </c>
      <c r="G93" s="86">
        <v>0.311192033086223</v>
      </c>
      <c r="H93" s="85">
        <v>3319.69221818182</v>
      </c>
      <c r="I93" s="85">
        <f t="shared" si="13"/>
        <v>9959.07665454546</v>
      </c>
      <c r="J93" s="85">
        <v>12801.1974545455</v>
      </c>
      <c r="K93" s="85">
        <f t="shared" si="14"/>
        <v>38403.5923636365</v>
      </c>
      <c r="L93" s="86">
        <v>0.288964030722921</v>
      </c>
      <c r="M93" s="85">
        <v>3699.08561454545</v>
      </c>
      <c r="N93" s="85">
        <f t="shared" si="15"/>
        <v>11097.2568436364</v>
      </c>
      <c r="O93" s="104">
        <v>29099.07</v>
      </c>
      <c r="P93" s="104">
        <v>10014.07</v>
      </c>
      <c r="Q93" s="85">
        <f t="shared" si="16"/>
        <v>-2903.9236363635</v>
      </c>
      <c r="R93" s="85">
        <f t="shared" si="17"/>
        <v>54.9933454545389</v>
      </c>
      <c r="S93" s="106">
        <f t="shared" si="18"/>
        <v>0.909260875111886</v>
      </c>
      <c r="T93" s="85">
        <f t="shared" si="19"/>
        <v>-9304.5223636365</v>
      </c>
      <c r="U93" s="85">
        <f t="shared" si="20"/>
        <v>-1083.18684363635</v>
      </c>
      <c r="V93" s="92"/>
      <c r="W93" s="85"/>
      <c r="X93" s="85">
        <f t="shared" si="21"/>
        <v>0</v>
      </c>
      <c r="Y93" s="107">
        <f>Q93*0.01</f>
        <v>-29.039236363635</v>
      </c>
    </row>
    <row r="94" customHeight="1" spans="1:26">
      <c r="A94" s="81">
        <v>91</v>
      </c>
      <c r="B94" s="81">
        <v>103639</v>
      </c>
      <c r="C94" s="84" t="s">
        <v>123</v>
      </c>
      <c r="D94" s="84" t="s">
        <v>33</v>
      </c>
      <c r="E94" s="85">
        <v>5364.31745454545</v>
      </c>
      <c r="F94" s="85">
        <f t="shared" si="12"/>
        <v>16092.9523636364</v>
      </c>
      <c r="G94" s="86">
        <v>0.254581296897011</v>
      </c>
      <c r="H94" s="85">
        <v>1365.65489454545</v>
      </c>
      <c r="I94" s="85">
        <f t="shared" si="13"/>
        <v>4096.96468363635</v>
      </c>
      <c r="J94" s="85">
        <v>6437.18094545455</v>
      </c>
      <c r="K94" s="85">
        <f t="shared" si="14"/>
        <v>19311.5428363636</v>
      </c>
      <c r="L94" s="86">
        <v>0.236396918547224</v>
      </c>
      <c r="M94" s="85">
        <v>1521.72973963636</v>
      </c>
      <c r="N94" s="85">
        <f t="shared" si="15"/>
        <v>4565.18921890908</v>
      </c>
      <c r="O94" s="88">
        <v>11448.25</v>
      </c>
      <c r="P94" s="88">
        <v>3293.26</v>
      </c>
      <c r="Q94" s="85">
        <f t="shared" si="16"/>
        <v>-4644.70236363635</v>
      </c>
      <c r="R94" s="85">
        <f t="shared" si="17"/>
        <v>-803.70468363635</v>
      </c>
      <c r="S94" s="86">
        <f t="shared" si="18"/>
        <v>0.711382830279699</v>
      </c>
      <c r="T94" s="85">
        <f t="shared" si="19"/>
        <v>-7863.29283636365</v>
      </c>
      <c r="U94" s="85">
        <f t="shared" si="20"/>
        <v>-1271.92921890908</v>
      </c>
      <c r="V94" s="92"/>
      <c r="W94" s="85"/>
      <c r="X94" s="85">
        <f t="shared" si="21"/>
        <v>0</v>
      </c>
      <c r="Y94" s="109">
        <v>-69.7</v>
      </c>
      <c r="Z94" s="110" t="s">
        <v>124</v>
      </c>
    </row>
    <row r="95" customHeight="1" spans="1:25">
      <c r="A95" s="81">
        <v>92</v>
      </c>
      <c r="B95" s="81">
        <v>752</v>
      </c>
      <c r="C95" s="84" t="s">
        <v>125</v>
      </c>
      <c r="D95" s="84" t="s">
        <v>29</v>
      </c>
      <c r="E95" s="85">
        <v>5865.15781818182</v>
      </c>
      <c r="F95" s="85">
        <f t="shared" si="12"/>
        <v>17595.4734545455</v>
      </c>
      <c r="G95" s="86">
        <v>0.254697343647391</v>
      </c>
      <c r="H95" s="85">
        <v>1493.84011636364</v>
      </c>
      <c r="I95" s="85">
        <f t="shared" si="13"/>
        <v>4481.52034909092</v>
      </c>
      <c r="J95" s="85">
        <v>7038.18938181818</v>
      </c>
      <c r="K95" s="85">
        <f t="shared" si="14"/>
        <v>21114.5681454545</v>
      </c>
      <c r="L95" s="86">
        <v>0.236504676244006</v>
      </c>
      <c r="M95" s="85">
        <v>1664.56470109091</v>
      </c>
      <c r="N95" s="85">
        <f t="shared" si="15"/>
        <v>4993.69410327273</v>
      </c>
      <c r="O95" s="88">
        <v>12036.54</v>
      </c>
      <c r="P95" s="88">
        <v>3314.11</v>
      </c>
      <c r="Q95" s="85">
        <f t="shared" si="16"/>
        <v>-5558.93345454546</v>
      </c>
      <c r="R95" s="85">
        <f t="shared" si="17"/>
        <v>-1167.41034909092</v>
      </c>
      <c r="S95" s="86">
        <f t="shared" si="18"/>
        <v>0.684070254267048</v>
      </c>
      <c r="T95" s="85">
        <f t="shared" si="19"/>
        <v>-9078.02814545454</v>
      </c>
      <c r="U95" s="85">
        <f t="shared" si="20"/>
        <v>-1679.58410327273</v>
      </c>
      <c r="V95" s="92"/>
      <c r="W95" s="85"/>
      <c r="X95" s="85">
        <f t="shared" si="21"/>
        <v>0</v>
      </c>
      <c r="Y95" s="97">
        <f>Q95*0.05</f>
        <v>-277.946672727273</v>
      </c>
    </row>
    <row r="96" customHeight="1" spans="1:25">
      <c r="A96" s="81">
        <v>93</v>
      </c>
      <c r="B96" s="100">
        <v>104429</v>
      </c>
      <c r="C96" s="101" t="s">
        <v>126</v>
      </c>
      <c r="D96" s="84" t="s">
        <v>29</v>
      </c>
      <c r="E96" s="85">
        <v>2262.386</v>
      </c>
      <c r="F96" s="85">
        <f t="shared" si="12"/>
        <v>6787.158</v>
      </c>
      <c r="G96" s="86">
        <v>0.251710468505374</v>
      </c>
      <c r="H96" s="85">
        <v>569.46624</v>
      </c>
      <c r="I96" s="85">
        <f t="shared" si="13"/>
        <v>1708.39872</v>
      </c>
      <c r="J96" s="85">
        <v>2714.8632</v>
      </c>
      <c r="K96" s="85">
        <f t="shared" si="14"/>
        <v>8144.5896</v>
      </c>
      <c r="L96" s="86">
        <v>0.233731149326419</v>
      </c>
      <c r="M96" s="85">
        <v>634.548096</v>
      </c>
      <c r="N96" s="85">
        <f t="shared" si="15"/>
        <v>1903.644288</v>
      </c>
      <c r="O96" s="88">
        <v>4438.88</v>
      </c>
      <c r="P96" s="88">
        <v>1632.67</v>
      </c>
      <c r="Q96" s="85">
        <f t="shared" si="16"/>
        <v>-2348.278</v>
      </c>
      <c r="R96" s="85">
        <f t="shared" si="17"/>
        <v>-75.7287199999998</v>
      </c>
      <c r="S96" s="86">
        <f t="shared" si="18"/>
        <v>0.654011590712932</v>
      </c>
      <c r="T96" s="85">
        <f t="shared" si="19"/>
        <v>-3705.7096</v>
      </c>
      <c r="U96" s="85">
        <f t="shared" si="20"/>
        <v>-270.974288</v>
      </c>
      <c r="V96" s="92"/>
      <c r="W96" s="85"/>
      <c r="X96" s="85">
        <f t="shared" si="21"/>
        <v>0</v>
      </c>
      <c r="Y96" s="107">
        <v>0</v>
      </c>
    </row>
    <row r="97" customHeight="1" spans="1:25">
      <c r="A97" s="81">
        <v>94</v>
      </c>
      <c r="B97" s="81">
        <v>742</v>
      </c>
      <c r="C97" s="99" t="s">
        <v>127</v>
      </c>
      <c r="D97" s="84" t="s">
        <v>37</v>
      </c>
      <c r="E97" s="85">
        <v>11967.0909090909</v>
      </c>
      <c r="F97" s="85">
        <f t="shared" si="12"/>
        <v>35901.2727272727</v>
      </c>
      <c r="G97" s="86">
        <v>0.237778649022319</v>
      </c>
      <c r="H97" s="85">
        <v>2845.51870909091</v>
      </c>
      <c r="I97" s="85">
        <f t="shared" si="13"/>
        <v>8536.55612727273</v>
      </c>
      <c r="J97" s="85">
        <v>14360.5090909091</v>
      </c>
      <c r="K97" s="85">
        <f t="shared" si="14"/>
        <v>43081.5272727273</v>
      </c>
      <c r="L97" s="86">
        <v>0.220794459806439</v>
      </c>
      <c r="M97" s="85">
        <v>3170.72084727273</v>
      </c>
      <c r="N97" s="85">
        <f t="shared" si="15"/>
        <v>9512.16254181819</v>
      </c>
      <c r="O97" s="104">
        <v>25585.77</v>
      </c>
      <c r="P97" s="104">
        <v>7583.47</v>
      </c>
      <c r="Q97" s="85">
        <f t="shared" si="16"/>
        <v>-10315.5027272727</v>
      </c>
      <c r="R97" s="85">
        <f t="shared" si="17"/>
        <v>-953.08612727273</v>
      </c>
      <c r="S97" s="106">
        <f t="shared" si="18"/>
        <v>0.712670277579423</v>
      </c>
      <c r="T97" s="85">
        <f t="shared" si="19"/>
        <v>-17495.7572727273</v>
      </c>
      <c r="U97" s="85">
        <f t="shared" si="20"/>
        <v>-1928.69254181819</v>
      </c>
      <c r="V97" s="92"/>
      <c r="W97" s="85"/>
      <c r="X97" s="85">
        <f t="shared" si="21"/>
        <v>0</v>
      </c>
      <c r="Y97" s="107">
        <f>Q97*0.03</f>
        <v>-309.465081818181</v>
      </c>
    </row>
    <row r="98" customHeight="1" spans="1:25">
      <c r="A98" s="81">
        <v>95</v>
      </c>
      <c r="B98" s="81">
        <v>311</v>
      </c>
      <c r="C98" s="84" t="s">
        <v>128</v>
      </c>
      <c r="D98" s="84" t="s">
        <v>29</v>
      </c>
      <c r="E98" s="85">
        <v>7829.33818181818</v>
      </c>
      <c r="F98" s="85">
        <f t="shared" si="12"/>
        <v>23488.0145454545</v>
      </c>
      <c r="G98" s="86">
        <v>0.234687417211161</v>
      </c>
      <c r="H98" s="85">
        <v>1837.44715636364</v>
      </c>
      <c r="I98" s="85">
        <f t="shared" si="13"/>
        <v>5512.34146909092</v>
      </c>
      <c r="J98" s="85">
        <v>9395.20581818182</v>
      </c>
      <c r="K98" s="85">
        <f t="shared" si="14"/>
        <v>28185.6174545455</v>
      </c>
      <c r="L98" s="86">
        <v>0.217924030267507</v>
      </c>
      <c r="M98" s="85">
        <v>2047.44111709091</v>
      </c>
      <c r="N98" s="85">
        <f t="shared" si="15"/>
        <v>6142.32335127273</v>
      </c>
      <c r="O98" s="88">
        <v>13871.91</v>
      </c>
      <c r="P98" s="88">
        <v>3477.84</v>
      </c>
      <c r="Q98" s="85">
        <f t="shared" si="16"/>
        <v>-9616.10454545454</v>
      </c>
      <c r="R98" s="85">
        <f t="shared" si="17"/>
        <v>-2034.50146909092</v>
      </c>
      <c r="S98" s="86">
        <f t="shared" si="18"/>
        <v>0.590595257558052</v>
      </c>
      <c r="T98" s="85">
        <f t="shared" si="19"/>
        <v>-14313.7074545455</v>
      </c>
      <c r="U98" s="85">
        <f t="shared" si="20"/>
        <v>-2664.48335127273</v>
      </c>
      <c r="V98" s="92"/>
      <c r="W98" s="85"/>
      <c r="X98" s="85">
        <f t="shared" si="21"/>
        <v>0</v>
      </c>
      <c r="Y98" s="97">
        <f>Q98*0.05</f>
        <v>-480.805227272727</v>
      </c>
    </row>
    <row r="99" s="70" customFormat="1" customHeight="1" spans="1:25">
      <c r="A99" s="102" t="s">
        <v>129</v>
      </c>
      <c r="B99" s="102"/>
      <c r="C99" s="102"/>
      <c r="D99" s="102"/>
      <c r="E99" s="96">
        <v>927039.693827273</v>
      </c>
      <c r="F99" s="96">
        <f>SUM(F4:F98)</f>
        <v>2781119.08148182</v>
      </c>
      <c r="G99" s="103">
        <v>0.270185165966505</v>
      </c>
      <c r="H99" s="96">
        <v>251334.895246909</v>
      </c>
      <c r="I99" s="96">
        <f>SUM(I4:I98)</f>
        <v>754004.685740727</v>
      </c>
      <c r="J99" s="96">
        <v>1100973.64386773</v>
      </c>
      <c r="K99" s="96">
        <f>SUM(K4:K98)</f>
        <v>3302920.93160318</v>
      </c>
      <c r="L99" s="103">
        <v>0.250886225540326</v>
      </c>
      <c r="M99" s="96">
        <v>276219.121929353</v>
      </c>
      <c r="N99" s="96">
        <f>SUM(N4:N98)</f>
        <v>831819.100055154</v>
      </c>
      <c r="O99" s="105">
        <f>SUM(O4:O98)</f>
        <v>3038296.04</v>
      </c>
      <c r="P99" s="105">
        <f>SUM(P4:P98)</f>
        <v>868002.51</v>
      </c>
      <c r="Q99" s="96">
        <f>SUM(Q4:Q98)</f>
        <v>257176.958518182</v>
      </c>
      <c r="R99" s="96">
        <f t="shared" si="17"/>
        <v>113997.824259273</v>
      </c>
      <c r="S99" s="103">
        <f t="shared" si="18"/>
        <v>1.09247247276487</v>
      </c>
      <c r="T99" s="96">
        <f>SUM(T4:T98)</f>
        <v>-264624.891603181</v>
      </c>
      <c r="U99" s="96">
        <f>SUM(U4:U98)</f>
        <v>36183.4099448455</v>
      </c>
      <c r="V99" s="95"/>
      <c r="W99" s="96"/>
      <c r="X99" s="96">
        <f>SUM(X4:X98)</f>
        <v>50376.5328947273</v>
      </c>
      <c r="Y99" s="96"/>
    </row>
  </sheetData>
  <sortState ref="A1:U99">
    <sortCondition ref="S1" descending="1"/>
  </sortState>
  <mergeCells count="10">
    <mergeCell ref="A1:Y1"/>
    <mergeCell ref="E2:N2"/>
    <mergeCell ref="O2:P2"/>
    <mergeCell ref="Q2:U2"/>
    <mergeCell ref="V2:Y2"/>
    <mergeCell ref="A99:D99"/>
    <mergeCell ref="A2:A3"/>
    <mergeCell ref="B2:B3"/>
    <mergeCell ref="C2:C3"/>
    <mergeCell ref="D2:D3"/>
  </mergeCells>
  <pageMargins left="0.0777777777777778" right="0.15625" top="0.235416666666667" bottom="0.235416666666667" header="0.118055555555556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FB12"/>
  <sheetViews>
    <sheetView workbookViewId="0">
      <selection activeCell="K18" sqref="K18"/>
    </sheetView>
  </sheetViews>
  <sheetFormatPr defaultColWidth="9" defaultRowHeight="14.25"/>
  <cols>
    <col min="1" max="1" width="5" style="49" customWidth="1"/>
    <col min="2" max="2" width="9.625" style="49" customWidth="1"/>
    <col min="3" max="3" width="8.25" style="49" customWidth="1"/>
    <col min="4" max="4" width="9" style="49" customWidth="1"/>
    <col min="5" max="5" width="8.25" style="49" customWidth="1"/>
    <col min="6" max="6" width="9.5" style="49" customWidth="1"/>
    <col min="7" max="7" width="9.375" style="49" customWidth="1"/>
    <col min="8" max="8" width="10" style="49" customWidth="1"/>
    <col min="9" max="9" width="10.5" style="49" customWidth="1"/>
    <col min="10" max="10" width="11.875" style="49" customWidth="1"/>
    <col min="11" max="11" width="11.25" style="49" customWidth="1"/>
    <col min="12" max="16381" width="9" style="49"/>
  </cols>
  <sheetData>
    <row r="1" s="49" customFormat="1" ht="28" customHeight="1" spans="1:11">
      <c r="A1" s="50" t="s">
        <v>130</v>
      </c>
      <c r="B1" s="51"/>
      <c r="C1" s="51"/>
      <c r="D1" s="51"/>
      <c r="E1" s="51"/>
      <c r="F1" s="51"/>
      <c r="G1" s="51"/>
      <c r="H1" s="51"/>
      <c r="I1" s="64"/>
      <c r="J1" s="51"/>
      <c r="K1" s="65"/>
    </row>
    <row r="2" s="49" customFormat="1" ht="35" customHeight="1" spans="1:11">
      <c r="A2" s="52" t="s">
        <v>1</v>
      </c>
      <c r="B2" s="52" t="s">
        <v>131</v>
      </c>
      <c r="C2" s="52" t="s">
        <v>132</v>
      </c>
      <c r="D2" s="53" t="s">
        <v>133</v>
      </c>
      <c r="E2" s="53" t="s">
        <v>134</v>
      </c>
      <c r="F2" s="54" t="s">
        <v>135</v>
      </c>
      <c r="G2" s="55" t="s">
        <v>136</v>
      </c>
      <c r="H2" s="56" t="s">
        <v>137</v>
      </c>
      <c r="I2" s="55" t="s">
        <v>138</v>
      </c>
      <c r="J2" s="56" t="s">
        <v>139</v>
      </c>
      <c r="K2" s="52" t="s">
        <v>140</v>
      </c>
    </row>
    <row r="3" s="49" customFormat="1" ht="32" customHeight="1" spans="1:11">
      <c r="A3" s="18">
        <v>1</v>
      </c>
      <c r="B3" s="8" t="s">
        <v>141</v>
      </c>
      <c r="C3" s="8" t="s">
        <v>142</v>
      </c>
      <c r="D3" s="18">
        <v>23</v>
      </c>
      <c r="E3" s="18">
        <v>14</v>
      </c>
      <c r="F3" s="57">
        <f t="shared" ref="F3:F9" si="0">E3/D3</f>
        <v>0.608695652173913</v>
      </c>
      <c r="G3" s="58">
        <f t="shared" ref="G3:G8" si="1">E3-D3</f>
        <v>-9</v>
      </c>
      <c r="H3" s="59">
        <f t="shared" ref="H3:H8" si="2">G3*1</f>
        <v>-9</v>
      </c>
      <c r="I3" s="9">
        <v>7</v>
      </c>
      <c r="J3" s="59">
        <f t="shared" ref="J3:J8" si="3">I3*100</f>
        <v>700</v>
      </c>
      <c r="K3" s="18"/>
    </row>
    <row r="4" s="49" customFormat="1" ht="32" customHeight="1" spans="1:11">
      <c r="A4" s="18">
        <v>2</v>
      </c>
      <c r="B4" s="8" t="s">
        <v>143</v>
      </c>
      <c r="C4" s="8" t="s">
        <v>144</v>
      </c>
      <c r="D4" s="18">
        <v>20</v>
      </c>
      <c r="E4" s="18">
        <v>13</v>
      </c>
      <c r="F4" s="57">
        <f t="shared" si="0"/>
        <v>0.65</v>
      </c>
      <c r="G4" s="58">
        <f t="shared" si="1"/>
        <v>-7</v>
      </c>
      <c r="H4" s="59">
        <f t="shared" si="2"/>
        <v>-7</v>
      </c>
      <c r="I4" s="9">
        <v>5</v>
      </c>
      <c r="J4" s="59">
        <f t="shared" si="3"/>
        <v>500</v>
      </c>
      <c r="K4" s="18"/>
    </row>
    <row r="5" s="49" customFormat="1" ht="32" customHeight="1" spans="1:11">
      <c r="A5" s="18">
        <v>3</v>
      </c>
      <c r="B5" s="8" t="s">
        <v>145</v>
      </c>
      <c r="C5" s="8" t="s">
        <v>146</v>
      </c>
      <c r="D5" s="18">
        <v>18</v>
      </c>
      <c r="E5" s="18">
        <v>11</v>
      </c>
      <c r="F5" s="57">
        <f t="shared" si="0"/>
        <v>0.611111111111111</v>
      </c>
      <c r="G5" s="58">
        <f t="shared" si="1"/>
        <v>-7</v>
      </c>
      <c r="H5" s="59">
        <f t="shared" si="2"/>
        <v>-7</v>
      </c>
      <c r="I5" s="9">
        <v>4</v>
      </c>
      <c r="J5" s="59">
        <f t="shared" si="3"/>
        <v>400</v>
      </c>
      <c r="K5" s="18"/>
    </row>
    <row r="6" s="49" customFormat="1" ht="32" customHeight="1" spans="1:11">
      <c r="A6" s="18">
        <v>4</v>
      </c>
      <c r="B6" s="8" t="s">
        <v>35</v>
      </c>
      <c r="C6" s="8" t="s">
        <v>147</v>
      </c>
      <c r="D6" s="18">
        <v>17</v>
      </c>
      <c r="E6" s="18">
        <v>13</v>
      </c>
      <c r="F6" s="57">
        <f t="shared" si="0"/>
        <v>0.764705882352941</v>
      </c>
      <c r="G6" s="58">
        <f t="shared" si="1"/>
        <v>-4</v>
      </c>
      <c r="H6" s="59">
        <f t="shared" si="2"/>
        <v>-4</v>
      </c>
      <c r="I6" s="9">
        <v>7</v>
      </c>
      <c r="J6" s="59">
        <f t="shared" si="3"/>
        <v>700</v>
      </c>
      <c r="K6" s="18"/>
    </row>
    <row r="7" s="49" customFormat="1" ht="32" customHeight="1" spans="1:11">
      <c r="A7" s="18">
        <v>5</v>
      </c>
      <c r="B7" s="8" t="s">
        <v>27</v>
      </c>
      <c r="C7" s="8" t="s">
        <v>148</v>
      </c>
      <c r="D7" s="18">
        <v>14</v>
      </c>
      <c r="E7" s="18">
        <v>12</v>
      </c>
      <c r="F7" s="57">
        <f t="shared" si="0"/>
        <v>0.857142857142857</v>
      </c>
      <c r="G7" s="58">
        <f t="shared" si="1"/>
        <v>-2</v>
      </c>
      <c r="H7" s="59">
        <f t="shared" si="2"/>
        <v>-2</v>
      </c>
      <c r="I7" s="9">
        <v>6</v>
      </c>
      <c r="J7" s="59">
        <f t="shared" si="3"/>
        <v>600</v>
      </c>
      <c r="K7" s="18"/>
    </row>
    <row r="8" s="49" customFormat="1" ht="32" customHeight="1" spans="1:11">
      <c r="A8" s="18">
        <v>6</v>
      </c>
      <c r="B8" s="18" t="s">
        <v>73</v>
      </c>
      <c r="C8" s="18" t="s">
        <v>149</v>
      </c>
      <c r="D8" s="18">
        <v>1</v>
      </c>
      <c r="E8" s="18">
        <v>1</v>
      </c>
      <c r="F8" s="57">
        <f t="shared" si="0"/>
        <v>1</v>
      </c>
      <c r="G8" s="58">
        <f t="shared" si="1"/>
        <v>0</v>
      </c>
      <c r="H8" s="59">
        <f t="shared" si="2"/>
        <v>0</v>
      </c>
      <c r="I8" s="9">
        <v>0</v>
      </c>
      <c r="J8" s="59">
        <f t="shared" si="3"/>
        <v>0</v>
      </c>
      <c r="K8" s="18"/>
    </row>
    <row r="9" s="49" customFormat="1" ht="32" customHeight="1" spans="1:11">
      <c r="A9" s="47" t="s">
        <v>150</v>
      </c>
      <c r="B9" s="47"/>
      <c r="C9" s="47"/>
      <c r="D9" s="47">
        <f t="shared" ref="D9:J9" si="4">SUM(D3:D8)</f>
        <v>93</v>
      </c>
      <c r="E9" s="47">
        <f t="shared" si="4"/>
        <v>64</v>
      </c>
      <c r="F9" s="60">
        <f t="shared" si="0"/>
        <v>0.688172043010753</v>
      </c>
      <c r="G9" s="61">
        <f t="shared" si="4"/>
        <v>-29</v>
      </c>
      <c r="H9" s="62">
        <f t="shared" si="4"/>
        <v>-29</v>
      </c>
      <c r="I9" s="61">
        <f t="shared" si="4"/>
        <v>29</v>
      </c>
      <c r="J9" s="62">
        <f t="shared" si="4"/>
        <v>2900</v>
      </c>
      <c r="K9" s="18"/>
    </row>
    <row r="10" s="49" customFormat="1" ht="24" customHeight="1" spans="10:16382">
      <c r="J10" s="66"/>
      <c r="K10" s="66"/>
      <c r="XFB10"/>
    </row>
    <row r="11" s="49" customFormat="1" ht="21" customHeight="1" spans="16382:16382">
      <c r="XFB11"/>
    </row>
    <row r="12" s="49" customFormat="1" ht="31" customHeight="1" spans="1:16382">
      <c r="A12" s="63" t="s">
        <v>151</v>
      </c>
      <c r="B12" s="63"/>
      <c r="C12" s="63"/>
      <c r="E12" s="63"/>
      <c r="F12" s="63" t="s">
        <v>152</v>
      </c>
      <c r="H12"/>
      <c r="I12" s="67" t="s">
        <v>153</v>
      </c>
      <c r="XFB12"/>
    </row>
  </sheetData>
  <mergeCells count="3">
    <mergeCell ref="A1:K1"/>
    <mergeCell ref="A9:C9"/>
    <mergeCell ref="J10:K10"/>
  </mergeCells>
  <pageMargins left="0.196527777777778" right="0.156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28"/>
  <sheetViews>
    <sheetView topLeftCell="A202" workbookViewId="0">
      <selection activeCell="D222" sqref="D222"/>
    </sheetView>
  </sheetViews>
  <sheetFormatPr defaultColWidth="9" defaultRowHeight="13.5" outlineLevelCol="7"/>
  <cols>
    <col min="1" max="1" width="5" style="2" customWidth="1"/>
    <col min="2" max="2" width="10.375" style="2" customWidth="1"/>
    <col min="3" max="3" width="8.625" style="2" customWidth="1"/>
    <col min="4" max="4" width="18" style="2" customWidth="1"/>
    <col min="5" max="5" width="9.25" style="2" customWidth="1"/>
    <col min="6" max="6" width="10.5" style="2" customWidth="1"/>
    <col min="7" max="7" width="9.875" style="2" customWidth="1"/>
    <col min="8" max="8" width="10.125" style="2" customWidth="1"/>
    <col min="9" max="16384" width="9" style="3"/>
  </cols>
  <sheetData>
    <row r="1" spans="1:8">
      <c r="A1" s="4" t="s">
        <v>154</v>
      </c>
      <c r="B1" s="4"/>
      <c r="C1" s="4"/>
      <c r="D1" s="4"/>
      <c r="E1" s="4"/>
      <c r="F1" s="4"/>
      <c r="G1" s="4"/>
      <c r="H1" s="4"/>
    </row>
    <row r="2" ht="15" customHeight="1" spans="1:8">
      <c r="A2" s="5" t="s">
        <v>1</v>
      </c>
      <c r="B2" s="5" t="s">
        <v>131</v>
      </c>
      <c r="C2" s="5" t="s">
        <v>155</v>
      </c>
      <c r="D2" s="5" t="s">
        <v>3</v>
      </c>
      <c r="E2" s="5" t="s">
        <v>156</v>
      </c>
      <c r="F2" s="4" t="s">
        <v>157</v>
      </c>
      <c r="G2" s="4" t="s">
        <v>158</v>
      </c>
      <c r="H2" s="4" t="s">
        <v>140</v>
      </c>
    </row>
    <row r="3" spans="1:8">
      <c r="A3" s="6">
        <v>1</v>
      </c>
      <c r="B3" s="7" t="s">
        <v>37</v>
      </c>
      <c r="C3" s="6">
        <v>341</v>
      </c>
      <c r="D3" s="8" t="s">
        <v>36</v>
      </c>
      <c r="E3" s="8">
        <v>4024</v>
      </c>
      <c r="F3" s="8" t="s">
        <v>159</v>
      </c>
      <c r="G3" s="9">
        <v>644.86</v>
      </c>
      <c r="H3" s="9"/>
    </row>
    <row r="4" spans="1:8">
      <c r="A4" s="6">
        <v>2</v>
      </c>
      <c r="B4" s="7" t="s">
        <v>37</v>
      </c>
      <c r="C4" s="6">
        <v>341</v>
      </c>
      <c r="D4" s="8" t="s">
        <v>36</v>
      </c>
      <c r="E4" s="8">
        <v>4022</v>
      </c>
      <c r="F4" s="8" t="s">
        <v>160</v>
      </c>
      <c r="G4" s="9">
        <v>644.86</v>
      </c>
      <c r="H4" s="9"/>
    </row>
    <row r="5" spans="1:8">
      <c r="A5" s="6">
        <v>3</v>
      </c>
      <c r="B5" s="7" t="s">
        <v>37</v>
      </c>
      <c r="C5" s="6">
        <v>341</v>
      </c>
      <c r="D5" s="8" t="s">
        <v>36</v>
      </c>
      <c r="E5" s="10">
        <v>11319</v>
      </c>
      <c r="F5" s="10" t="s">
        <v>161</v>
      </c>
      <c r="G5" s="9">
        <v>644.86</v>
      </c>
      <c r="H5" s="9"/>
    </row>
    <row r="6" spans="1:8">
      <c r="A6" s="6">
        <v>4</v>
      </c>
      <c r="B6" s="7" t="s">
        <v>37</v>
      </c>
      <c r="C6" s="6">
        <v>341</v>
      </c>
      <c r="D6" s="8" t="s">
        <v>36</v>
      </c>
      <c r="E6" s="10">
        <v>11841</v>
      </c>
      <c r="F6" s="10" t="s">
        <v>162</v>
      </c>
      <c r="G6" s="9">
        <v>350</v>
      </c>
      <c r="H6" s="9"/>
    </row>
    <row r="7" spans="1:8">
      <c r="A7" s="6">
        <v>5</v>
      </c>
      <c r="B7" s="7" t="s">
        <v>37</v>
      </c>
      <c r="C7" s="6">
        <v>341</v>
      </c>
      <c r="D7" s="8" t="s">
        <v>36</v>
      </c>
      <c r="E7" s="10">
        <v>11775</v>
      </c>
      <c r="F7" s="10" t="s">
        <v>163</v>
      </c>
      <c r="G7" s="9">
        <v>250.01</v>
      </c>
      <c r="H7" s="9"/>
    </row>
    <row r="8" spans="1:8">
      <c r="A8" s="6">
        <v>6</v>
      </c>
      <c r="B8" s="7" t="s">
        <v>37</v>
      </c>
      <c r="C8" s="8">
        <v>578</v>
      </c>
      <c r="D8" s="8" t="s">
        <v>164</v>
      </c>
      <c r="E8" s="8">
        <v>9331</v>
      </c>
      <c r="F8" s="8" t="s">
        <v>165</v>
      </c>
      <c r="G8" s="8">
        <v>350</v>
      </c>
      <c r="H8" s="9"/>
    </row>
    <row r="9" spans="1:8">
      <c r="A9" s="6">
        <v>7</v>
      </c>
      <c r="B9" s="7" t="s">
        <v>37</v>
      </c>
      <c r="C9" s="8">
        <v>578</v>
      </c>
      <c r="D9" s="8" t="s">
        <v>164</v>
      </c>
      <c r="E9" s="11">
        <v>9140</v>
      </c>
      <c r="F9" s="11" t="s">
        <v>166</v>
      </c>
      <c r="G9" s="8">
        <v>350</v>
      </c>
      <c r="H9" s="9"/>
    </row>
    <row r="10" spans="1:8">
      <c r="A10" s="6">
        <v>8</v>
      </c>
      <c r="B10" s="7" t="s">
        <v>37</v>
      </c>
      <c r="C10" s="8">
        <v>578</v>
      </c>
      <c r="D10" s="8" t="s">
        <v>164</v>
      </c>
      <c r="E10" s="8">
        <v>11779</v>
      </c>
      <c r="F10" s="8" t="s">
        <v>167</v>
      </c>
      <c r="G10" s="8">
        <v>335</v>
      </c>
      <c r="H10" s="9"/>
    </row>
    <row r="11" spans="1:8">
      <c r="A11" s="6">
        <v>9</v>
      </c>
      <c r="B11" s="7" t="s">
        <v>37</v>
      </c>
      <c r="C11" s="8">
        <v>578</v>
      </c>
      <c r="D11" s="8" t="s">
        <v>164</v>
      </c>
      <c r="E11" s="11">
        <v>11902</v>
      </c>
      <c r="F11" s="11" t="s">
        <v>168</v>
      </c>
      <c r="G11" s="11">
        <v>335.47</v>
      </c>
      <c r="H11" s="9"/>
    </row>
    <row r="12" spans="1:8">
      <c r="A12" s="6">
        <v>10</v>
      </c>
      <c r="B12" s="7" t="s">
        <v>37</v>
      </c>
      <c r="C12" s="8">
        <v>102478</v>
      </c>
      <c r="D12" s="8" t="s">
        <v>169</v>
      </c>
      <c r="E12" s="8">
        <v>4311</v>
      </c>
      <c r="F12" s="8" t="s">
        <v>170</v>
      </c>
      <c r="G12" s="8">
        <v>205.3</v>
      </c>
      <c r="H12" s="9"/>
    </row>
    <row r="13" spans="1:8">
      <c r="A13" s="6">
        <v>11</v>
      </c>
      <c r="B13" s="7" t="s">
        <v>37</v>
      </c>
      <c r="C13" s="8">
        <v>102478</v>
      </c>
      <c r="D13" s="8" t="s">
        <v>169</v>
      </c>
      <c r="E13" s="8">
        <v>9822</v>
      </c>
      <c r="F13" s="8" t="s">
        <v>171</v>
      </c>
      <c r="G13" s="8">
        <v>205.44</v>
      </c>
      <c r="H13" s="9"/>
    </row>
    <row r="14" spans="1:8">
      <c r="A14" s="6">
        <v>12</v>
      </c>
      <c r="B14" s="7" t="s">
        <v>37</v>
      </c>
      <c r="C14" s="8">
        <v>102478</v>
      </c>
      <c r="D14" s="8" t="s">
        <v>169</v>
      </c>
      <c r="E14" s="8">
        <v>11478</v>
      </c>
      <c r="F14" s="10" t="s">
        <v>172</v>
      </c>
      <c r="G14" s="10">
        <v>205.3</v>
      </c>
      <c r="H14" s="9"/>
    </row>
    <row r="15" spans="1:8">
      <c r="A15" s="6">
        <v>13</v>
      </c>
      <c r="B15" s="7" t="s">
        <v>37</v>
      </c>
      <c r="C15" s="9">
        <v>718</v>
      </c>
      <c r="D15" s="9" t="s">
        <v>173</v>
      </c>
      <c r="E15" s="9">
        <v>9130</v>
      </c>
      <c r="F15" s="9" t="s">
        <v>174</v>
      </c>
      <c r="G15" s="9">
        <v>200</v>
      </c>
      <c r="H15" s="9"/>
    </row>
    <row r="16" spans="1:8">
      <c r="A16" s="6">
        <v>14</v>
      </c>
      <c r="B16" s="7" t="s">
        <v>37</v>
      </c>
      <c r="C16" s="9">
        <v>718</v>
      </c>
      <c r="D16" s="9" t="s">
        <v>173</v>
      </c>
      <c r="E16" s="9">
        <v>4264</v>
      </c>
      <c r="F16" s="9" t="s">
        <v>175</v>
      </c>
      <c r="G16" s="9">
        <v>200</v>
      </c>
      <c r="H16" s="9"/>
    </row>
    <row r="17" spans="1:8">
      <c r="A17" s="6">
        <v>15</v>
      </c>
      <c r="B17" s="7" t="s">
        <v>37</v>
      </c>
      <c r="C17" s="8">
        <v>747</v>
      </c>
      <c r="D17" s="8" t="s">
        <v>176</v>
      </c>
      <c r="E17" s="8">
        <v>10847</v>
      </c>
      <c r="F17" s="8" t="s">
        <v>177</v>
      </c>
      <c r="G17" s="8">
        <v>100</v>
      </c>
      <c r="H17" s="9"/>
    </row>
    <row r="18" spans="1:8">
      <c r="A18" s="6">
        <v>16</v>
      </c>
      <c r="B18" s="7" t="s">
        <v>37</v>
      </c>
      <c r="C18" s="8">
        <v>747</v>
      </c>
      <c r="D18" s="8" t="s">
        <v>176</v>
      </c>
      <c r="E18" s="11">
        <v>10898</v>
      </c>
      <c r="F18" s="11" t="s">
        <v>178</v>
      </c>
      <c r="G18" s="11">
        <v>100</v>
      </c>
      <c r="H18" s="9"/>
    </row>
    <row r="19" spans="1:8">
      <c r="A19" s="6">
        <v>17</v>
      </c>
      <c r="B19" s="7" t="s">
        <v>37</v>
      </c>
      <c r="C19" s="8">
        <v>747</v>
      </c>
      <c r="D19" s="8" t="s">
        <v>176</v>
      </c>
      <c r="E19" s="11">
        <v>11023</v>
      </c>
      <c r="F19" s="11" t="s">
        <v>179</v>
      </c>
      <c r="G19" s="11">
        <v>100</v>
      </c>
      <c r="H19" s="9"/>
    </row>
    <row r="20" spans="1:8">
      <c r="A20" s="6">
        <v>18</v>
      </c>
      <c r="B20" s="7" t="s">
        <v>37</v>
      </c>
      <c r="C20" s="8">
        <v>747</v>
      </c>
      <c r="D20" s="8" t="s">
        <v>176</v>
      </c>
      <c r="E20" s="11">
        <v>8731</v>
      </c>
      <c r="F20" s="11" t="s">
        <v>180</v>
      </c>
      <c r="G20" s="11">
        <v>100</v>
      </c>
      <c r="H20" s="9"/>
    </row>
    <row r="21" spans="1:8">
      <c r="A21" s="6">
        <v>19</v>
      </c>
      <c r="B21" s="7" t="s">
        <v>37</v>
      </c>
      <c r="C21" s="9">
        <v>349</v>
      </c>
      <c r="D21" s="9" t="s">
        <v>76</v>
      </c>
      <c r="E21" s="9">
        <v>5844</v>
      </c>
      <c r="F21" s="9" t="s">
        <v>181</v>
      </c>
      <c r="G21" s="9">
        <v>100</v>
      </c>
      <c r="H21" s="9"/>
    </row>
    <row r="22" spans="1:8">
      <c r="A22" s="6">
        <v>20</v>
      </c>
      <c r="B22" s="7" t="s">
        <v>37</v>
      </c>
      <c r="C22" s="9">
        <v>349</v>
      </c>
      <c r="D22" s="9" t="s">
        <v>76</v>
      </c>
      <c r="E22" s="9">
        <v>10809</v>
      </c>
      <c r="F22" s="9" t="s">
        <v>182</v>
      </c>
      <c r="G22" s="9">
        <v>100</v>
      </c>
      <c r="H22" s="9"/>
    </row>
    <row r="23" spans="1:8">
      <c r="A23" s="6">
        <v>21</v>
      </c>
      <c r="B23" s="7" t="s">
        <v>37</v>
      </c>
      <c r="C23" s="9">
        <v>349</v>
      </c>
      <c r="D23" s="9" t="s">
        <v>76</v>
      </c>
      <c r="E23" s="9">
        <v>11484</v>
      </c>
      <c r="F23" s="9" t="s">
        <v>183</v>
      </c>
      <c r="G23" s="9">
        <v>100</v>
      </c>
      <c r="H23" s="9"/>
    </row>
    <row r="24" spans="1:8">
      <c r="A24" s="6">
        <v>22</v>
      </c>
      <c r="B24" s="7" t="s">
        <v>37</v>
      </c>
      <c r="C24" s="9">
        <v>349</v>
      </c>
      <c r="D24" s="9" t="s">
        <v>76</v>
      </c>
      <c r="E24" s="12">
        <v>11398</v>
      </c>
      <c r="F24" s="12" t="s">
        <v>184</v>
      </c>
      <c r="G24" s="12">
        <v>100</v>
      </c>
      <c r="H24" s="9"/>
    </row>
    <row r="25" spans="1:8">
      <c r="A25" s="6">
        <v>23</v>
      </c>
      <c r="B25" s="7" t="s">
        <v>37</v>
      </c>
      <c r="C25" s="8">
        <v>355</v>
      </c>
      <c r="D25" s="8" t="s">
        <v>185</v>
      </c>
      <c r="E25" s="8">
        <v>9895</v>
      </c>
      <c r="F25" s="8" t="s">
        <v>186</v>
      </c>
      <c r="G25" s="8">
        <v>80</v>
      </c>
      <c r="H25" s="8"/>
    </row>
    <row r="26" spans="1:8">
      <c r="A26" s="6">
        <v>24</v>
      </c>
      <c r="B26" s="7" t="s">
        <v>37</v>
      </c>
      <c r="C26" s="8">
        <v>355</v>
      </c>
      <c r="D26" s="8" t="s">
        <v>185</v>
      </c>
      <c r="E26" s="8">
        <v>8233</v>
      </c>
      <c r="F26" s="8" t="s">
        <v>187</v>
      </c>
      <c r="G26" s="8">
        <v>80</v>
      </c>
      <c r="H26" s="8"/>
    </row>
    <row r="27" spans="1:8">
      <c r="A27" s="6">
        <v>25</v>
      </c>
      <c r="B27" s="7" t="s">
        <v>37</v>
      </c>
      <c r="C27" s="8">
        <v>355</v>
      </c>
      <c r="D27" s="8" t="s">
        <v>185</v>
      </c>
      <c r="E27" s="13">
        <v>11877</v>
      </c>
      <c r="F27" s="13" t="s">
        <v>188</v>
      </c>
      <c r="G27" s="13">
        <v>80</v>
      </c>
      <c r="H27" s="8"/>
    </row>
    <row r="28" spans="1:8">
      <c r="A28" s="6">
        <v>26</v>
      </c>
      <c r="B28" s="7" t="s">
        <v>37</v>
      </c>
      <c r="C28" s="8">
        <v>355</v>
      </c>
      <c r="D28" s="8" t="s">
        <v>185</v>
      </c>
      <c r="E28" s="13">
        <v>11396</v>
      </c>
      <c r="F28" s="13" t="s">
        <v>189</v>
      </c>
      <c r="G28" s="13">
        <v>80</v>
      </c>
      <c r="H28" s="8"/>
    </row>
    <row r="29" spans="1:8">
      <c r="A29" s="6">
        <v>27</v>
      </c>
      <c r="B29" s="7" t="s">
        <v>37</v>
      </c>
      <c r="C29" s="8">
        <v>747</v>
      </c>
      <c r="D29" s="8" t="s">
        <v>190</v>
      </c>
      <c r="E29" s="8">
        <v>10186</v>
      </c>
      <c r="F29" s="8" t="s">
        <v>191</v>
      </c>
      <c r="G29" s="8">
        <v>122.2</v>
      </c>
      <c r="H29" s="9"/>
    </row>
    <row r="30" spans="1:8">
      <c r="A30" s="6">
        <v>28</v>
      </c>
      <c r="B30" s="7" t="s">
        <v>37</v>
      </c>
      <c r="C30" s="8">
        <v>747</v>
      </c>
      <c r="D30" s="8" t="s">
        <v>190</v>
      </c>
      <c r="E30" s="11">
        <v>10907</v>
      </c>
      <c r="F30" s="11" t="s">
        <v>192</v>
      </c>
      <c r="G30" s="11">
        <v>122.2</v>
      </c>
      <c r="H30" s="9"/>
    </row>
    <row r="31" spans="1:8">
      <c r="A31" s="6">
        <v>29</v>
      </c>
      <c r="B31" s="7" t="s">
        <v>37</v>
      </c>
      <c r="C31" s="8">
        <v>747</v>
      </c>
      <c r="D31" s="8" t="s">
        <v>190</v>
      </c>
      <c r="E31" s="11">
        <v>11058</v>
      </c>
      <c r="F31" s="11" t="s">
        <v>193</v>
      </c>
      <c r="G31" s="11">
        <v>122.2</v>
      </c>
      <c r="H31" s="9"/>
    </row>
    <row r="32" spans="1:8">
      <c r="A32" s="6">
        <v>30</v>
      </c>
      <c r="B32" s="7" t="s">
        <v>37</v>
      </c>
      <c r="C32" s="8">
        <v>747</v>
      </c>
      <c r="D32" s="8" t="s">
        <v>190</v>
      </c>
      <c r="E32" s="11">
        <v>8731</v>
      </c>
      <c r="F32" s="11" t="s">
        <v>180</v>
      </c>
      <c r="G32" s="11">
        <v>33.4</v>
      </c>
      <c r="H32" s="9"/>
    </row>
    <row r="33" spans="1:8">
      <c r="A33" s="6">
        <v>31</v>
      </c>
      <c r="B33" s="7" t="s">
        <v>37</v>
      </c>
      <c r="C33" s="8">
        <v>102935</v>
      </c>
      <c r="D33" s="8" t="s">
        <v>194</v>
      </c>
      <c r="E33" s="8">
        <v>4549</v>
      </c>
      <c r="F33" s="8" t="s">
        <v>195</v>
      </c>
      <c r="G33" s="8">
        <v>287.78</v>
      </c>
      <c r="H33" s="9"/>
    </row>
    <row r="34" spans="1:8">
      <c r="A34" s="6">
        <v>32</v>
      </c>
      <c r="B34" s="7" t="s">
        <v>37</v>
      </c>
      <c r="C34" s="8">
        <v>102935</v>
      </c>
      <c r="D34" s="8" t="s">
        <v>194</v>
      </c>
      <c r="E34" s="8">
        <v>11621</v>
      </c>
      <c r="F34" s="8" t="s">
        <v>196</v>
      </c>
      <c r="G34" s="8">
        <v>180.6</v>
      </c>
      <c r="H34" s="9"/>
    </row>
    <row r="35" spans="1:8">
      <c r="A35" s="6">
        <v>33</v>
      </c>
      <c r="B35" s="7" t="s">
        <v>37</v>
      </c>
      <c r="C35" s="10">
        <v>102935</v>
      </c>
      <c r="D35" s="8" t="s">
        <v>194</v>
      </c>
      <c r="E35" s="10">
        <v>11059</v>
      </c>
      <c r="F35" s="10" t="s">
        <v>197</v>
      </c>
      <c r="G35" s="10">
        <v>85.9</v>
      </c>
      <c r="H35" s="9"/>
    </row>
    <row r="36" spans="1:8">
      <c r="A36" s="6">
        <v>34</v>
      </c>
      <c r="B36" s="7" t="s">
        <v>37</v>
      </c>
      <c r="C36" s="10">
        <v>102935</v>
      </c>
      <c r="D36" s="8" t="s">
        <v>194</v>
      </c>
      <c r="E36" s="10">
        <v>11774</v>
      </c>
      <c r="F36" s="10" t="s">
        <v>198</v>
      </c>
      <c r="G36" s="10">
        <v>70</v>
      </c>
      <c r="H36" s="9"/>
    </row>
    <row r="37" spans="1:8">
      <c r="A37" s="6">
        <v>35</v>
      </c>
      <c r="B37" s="7" t="s">
        <v>37</v>
      </c>
      <c r="C37" s="8">
        <v>373</v>
      </c>
      <c r="D37" s="8" t="s">
        <v>199</v>
      </c>
      <c r="E37" s="8">
        <v>8903</v>
      </c>
      <c r="F37" s="8" t="s">
        <v>200</v>
      </c>
      <c r="G37" s="8">
        <v>100</v>
      </c>
      <c r="H37" s="9"/>
    </row>
    <row r="38" spans="1:8">
      <c r="A38" s="6">
        <v>36</v>
      </c>
      <c r="B38" s="7" t="s">
        <v>37</v>
      </c>
      <c r="C38" s="8">
        <v>373</v>
      </c>
      <c r="D38" s="8" t="s">
        <v>199</v>
      </c>
      <c r="E38" s="11">
        <v>8075</v>
      </c>
      <c r="F38" s="11" t="s">
        <v>201</v>
      </c>
      <c r="G38" s="11">
        <v>100</v>
      </c>
      <c r="H38" s="9"/>
    </row>
    <row r="39" spans="1:8">
      <c r="A39" s="6">
        <v>37</v>
      </c>
      <c r="B39" s="7" t="s">
        <v>37</v>
      </c>
      <c r="C39" s="8">
        <v>373</v>
      </c>
      <c r="D39" s="8" t="s">
        <v>199</v>
      </c>
      <c r="E39" s="11">
        <v>11452</v>
      </c>
      <c r="F39" s="11" t="s">
        <v>202</v>
      </c>
      <c r="G39" s="11">
        <v>100</v>
      </c>
      <c r="H39" s="9"/>
    </row>
    <row r="40" spans="1:8">
      <c r="A40" s="6">
        <v>38</v>
      </c>
      <c r="B40" s="7" t="s">
        <v>37</v>
      </c>
      <c r="C40" s="8">
        <v>373</v>
      </c>
      <c r="D40" s="8" t="s">
        <v>199</v>
      </c>
      <c r="E40" s="11">
        <v>11751</v>
      </c>
      <c r="F40" s="11" t="s">
        <v>203</v>
      </c>
      <c r="G40" s="8">
        <v>100</v>
      </c>
      <c r="H40" s="9"/>
    </row>
    <row r="41" spans="1:8">
      <c r="A41" s="6">
        <v>39</v>
      </c>
      <c r="B41" s="7" t="s">
        <v>37</v>
      </c>
      <c r="C41" s="9">
        <v>511</v>
      </c>
      <c r="D41" s="9" t="s">
        <v>204</v>
      </c>
      <c r="E41" s="9">
        <v>5527</v>
      </c>
      <c r="F41" s="9" t="s">
        <v>205</v>
      </c>
      <c r="G41" s="9">
        <v>100</v>
      </c>
      <c r="H41" s="9"/>
    </row>
    <row r="42" spans="1:8">
      <c r="A42" s="6">
        <v>40</v>
      </c>
      <c r="B42" s="7" t="s">
        <v>37</v>
      </c>
      <c r="C42" s="9">
        <v>511</v>
      </c>
      <c r="D42" s="9" t="s">
        <v>204</v>
      </c>
      <c r="E42" s="9">
        <v>11602</v>
      </c>
      <c r="F42" s="9" t="s">
        <v>206</v>
      </c>
      <c r="G42" s="9">
        <v>100</v>
      </c>
      <c r="H42" s="9"/>
    </row>
    <row r="43" spans="1:8">
      <c r="A43" s="6">
        <v>41</v>
      </c>
      <c r="B43" s="7" t="s">
        <v>37</v>
      </c>
      <c r="C43" s="9">
        <v>511</v>
      </c>
      <c r="D43" s="9" t="s">
        <v>204</v>
      </c>
      <c r="E43" s="9">
        <v>11829</v>
      </c>
      <c r="F43" s="9" t="s">
        <v>207</v>
      </c>
      <c r="G43" s="9">
        <v>100</v>
      </c>
      <c r="H43" s="9"/>
    </row>
    <row r="44" spans="1:8">
      <c r="A44" s="6">
        <v>42</v>
      </c>
      <c r="B44" s="7" t="s">
        <v>37</v>
      </c>
      <c r="C44" s="9">
        <v>511</v>
      </c>
      <c r="D44" s="9" t="s">
        <v>204</v>
      </c>
      <c r="E44" s="9">
        <v>11876</v>
      </c>
      <c r="F44" s="9" t="s">
        <v>208</v>
      </c>
      <c r="G44" s="9">
        <v>100</v>
      </c>
      <c r="H44" s="9"/>
    </row>
    <row r="45" spans="1:8">
      <c r="A45" s="6">
        <v>43</v>
      </c>
      <c r="B45" s="9" t="s">
        <v>35</v>
      </c>
      <c r="C45" s="10">
        <v>721</v>
      </c>
      <c r="D45" s="10" t="s">
        <v>209</v>
      </c>
      <c r="E45" s="10">
        <v>7011</v>
      </c>
      <c r="F45" s="10" t="s">
        <v>210</v>
      </c>
      <c r="G45" s="10">
        <v>100</v>
      </c>
      <c r="H45" s="9"/>
    </row>
    <row r="46" spans="1:8">
      <c r="A46" s="6">
        <v>44</v>
      </c>
      <c r="B46" s="9" t="s">
        <v>35</v>
      </c>
      <c r="C46" s="10">
        <v>721</v>
      </c>
      <c r="D46" s="10" t="s">
        <v>209</v>
      </c>
      <c r="E46" s="10">
        <v>4310</v>
      </c>
      <c r="F46" s="10" t="s">
        <v>211</v>
      </c>
      <c r="G46" s="10">
        <v>100</v>
      </c>
      <c r="H46" s="9"/>
    </row>
    <row r="47" spans="1:8">
      <c r="A47" s="6">
        <v>45</v>
      </c>
      <c r="B47" s="9" t="s">
        <v>35</v>
      </c>
      <c r="C47" s="10">
        <v>721</v>
      </c>
      <c r="D47" s="10" t="s">
        <v>209</v>
      </c>
      <c r="E47" s="10">
        <v>11441</v>
      </c>
      <c r="F47" s="10" t="s">
        <v>212</v>
      </c>
      <c r="G47" s="10">
        <v>100</v>
      </c>
      <c r="H47" s="9"/>
    </row>
    <row r="48" spans="1:8">
      <c r="A48" s="6">
        <v>46</v>
      </c>
      <c r="B48" s="9" t="s">
        <v>35</v>
      </c>
      <c r="C48" s="10">
        <v>721</v>
      </c>
      <c r="D48" s="10" t="s">
        <v>209</v>
      </c>
      <c r="E48" s="10">
        <v>11619</v>
      </c>
      <c r="F48" s="10" t="s">
        <v>213</v>
      </c>
      <c r="G48" s="10">
        <v>100</v>
      </c>
      <c r="H48" s="9"/>
    </row>
    <row r="49" spans="1:8">
      <c r="A49" s="6">
        <v>47</v>
      </c>
      <c r="B49" s="9" t="s">
        <v>35</v>
      </c>
      <c r="C49" s="14">
        <v>594</v>
      </c>
      <c r="D49" s="14" t="s">
        <v>214</v>
      </c>
      <c r="E49" s="14">
        <v>7947</v>
      </c>
      <c r="F49" s="14" t="s">
        <v>215</v>
      </c>
      <c r="G49" s="14">
        <v>500</v>
      </c>
      <c r="H49" s="9"/>
    </row>
    <row r="50" spans="1:8">
      <c r="A50" s="6">
        <v>48</v>
      </c>
      <c r="B50" s="9" t="s">
        <v>35</v>
      </c>
      <c r="C50" s="14">
        <v>594</v>
      </c>
      <c r="D50" s="14" t="s">
        <v>214</v>
      </c>
      <c r="E50" s="14">
        <v>7687</v>
      </c>
      <c r="F50" s="14" t="s">
        <v>216</v>
      </c>
      <c r="G50" s="14">
        <v>500</v>
      </c>
      <c r="H50" s="9"/>
    </row>
    <row r="51" spans="1:8">
      <c r="A51" s="6">
        <v>49</v>
      </c>
      <c r="B51" s="9" t="s">
        <v>35</v>
      </c>
      <c r="C51" s="14">
        <v>594</v>
      </c>
      <c r="D51" s="14" t="s">
        <v>214</v>
      </c>
      <c r="E51" s="14">
        <v>11901</v>
      </c>
      <c r="F51" s="14" t="s">
        <v>217</v>
      </c>
      <c r="G51" s="14">
        <v>198.08</v>
      </c>
      <c r="H51" s="9"/>
    </row>
    <row r="52" spans="1:8">
      <c r="A52" s="6">
        <v>50</v>
      </c>
      <c r="B52" s="9" t="s">
        <v>35</v>
      </c>
      <c r="C52" s="14">
        <v>720</v>
      </c>
      <c r="D52" s="14" t="s">
        <v>218</v>
      </c>
      <c r="E52" s="14">
        <v>6823</v>
      </c>
      <c r="F52" s="14" t="s">
        <v>219</v>
      </c>
      <c r="G52" s="14">
        <v>253.4</v>
      </c>
      <c r="H52" s="9"/>
    </row>
    <row r="53" spans="1:8">
      <c r="A53" s="6">
        <v>51</v>
      </c>
      <c r="B53" s="9" t="s">
        <v>35</v>
      </c>
      <c r="C53" s="14">
        <v>720</v>
      </c>
      <c r="D53" s="14" t="s">
        <v>218</v>
      </c>
      <c r="E53" s="14">
        <v>5875</v>
      </c>
      <c r="F53" s="14" t="s">
        <v>220</v>
      </c>
      <c r="G53" s="14">
        <v>253.4</v>
      </c>
      <c r="H53" s="9"/>
    </row>
    <row r="54" spans="1:8">
      <c r="A54" s="6">
        <v>52</v>
      </c>
      <c r="B54" s="9" t="s">
        <v>35</v>
      </c>
      <c r="C54" s="14">
        <v>720</v>
      </c>
      <c r="D54" s="14" t="s">
        <v>218</v>
      </c>
      <c r="E54" s="14">
        <v>11142</v>
      </c>
      <c r="F54" s="14" t="s">
        <v>221</v>
      </c>
      <c r="G54" s="14">
        <v>253.48</v>
      </c>
      <c r="H54" s="9"/>
    </row>
    <row r="55" spans="1:8">
      <c r="A55" s="6">
        <v>53</v>
      </c>
      <c r="B55" s="9" t="s">
        <v>35</v>
      </c>
      <c r="C55" s="14">
        <v>746</v>
      </c>
      <c r="D55" s="14" t="s">
        <v>222</v>
      </c>
      <c r="E55" s="14">
        <v>4028</v>
      </c>
      <c r="F55" s="14" t="s">
        <v>223</v>
      </c>
      <c r="G55" s="14">
        <v>393.8</v>
      </c>
      <c r="H55" s="9"/>
    </row>
    <row r="56" spans="1:8">
      <c r="A56" s="6">
        <v>54</v>
      </c>
      <c r="B56" s="9" t="s">
        <v>35</v>
      </c>
      <c r="C56" s="14">
        <v>746</v>
      </c>
      <c r="D56" s="14" t="s">
        <v>222</v>
      </c>
      <c r="E56" s="14">
        <v>8068</v>
      </c>
      <c r="F56" s="14" t="s">
        <v>224</v>
      </c>
      <c r="G56" s="14">
        <v>453.7</v>
      </c>
      <c r="H56" s="9"/>
    </row>
    <row r="57" spans="1:8">
      <c r="A57" s="6">
        <v>55</v>
      </c>
      <c r="B57" s="9" t="s">
        <v>35</v>
      </c>
      <c r="C57" s="14">
        <v>746</v>
      </c>
      <c r="D57" s="14" t="s">
        <v>222</v>
      </c>
      <c r="E57" s="14">
        <v>11103</v>
      </c>
      <c r="F57" s="14" t="s">
        <v>225</v>
      </c>
      <c r="G57" s="14">
        <v>451.8</v>
      </c>
      <c r="H57" s="9"/>
    </row>
    <row r="58" spans="1:8">
      <c r="A58" s="6">
        <v>56</v>
      </c>
      <c r="B58" s="9" t="s">
        <v>35</v>
      </c>
      <c r="C58" s="14">
        <v>539</v>
      </c>
      <c r="D58" s="14" t="s">
        <v>226</v>
      </c>
      <c r="E58" s="14">
        <v>6733</v>
      </c>
      <c r="F58" s="14" t="s">
        <v>227</v>
      </c>
      <c r="G58" s="14">
        <v>200</v>
      </c>
      <c r="H58" s="9"/>
    </row>
    <row r="59" spans="1:8">
      <c r="A59" s="6">
        <v>57</v>
      </c>
      <c r="B59" s="9" t="s">
        <v>35</v>
      </c>
      <c r="C59" s="14">
        <v>539</v>
      </c>
      <c r="D59" s="14" t="s">
        <v>226</v>
      </c>
      <c r="E59" s="14">
        <v>9320</v>
      </c>
      <c r="F59" s="14" t="s">
        <v>228</v>
      </c>
      <c r="G59" s="14">
        <v>200</v>
      </c>
      <c r="H59" s="9"/>
    </row>
    <row r="60" spans="1:8">
      <c r="A60" s="6">
        <v>58</v>
      </c>
      <c r="B60" s="9" t="s">
        <v>35</v>
      </c>
      <c r="C60" s="14">
        <v>716</v>
      </c>
      <c r="D60" s="14" t="s">
        <v>229</v>
      </c>
      <c r="E60" s="14">
        <v>8354</v>
      </c>
      <c r="F60" s="14" t="s">
        <v>230</v>
      </c>
      <c r="G60" s="14">
        <v>261</v>
      </c>
      <c r="H60" s="9"/>
    </row>
    <row r="61" spans="1:8">
      <c r="A61" s="6">
        <v>59</v>
      </c>
      <c r="B61" s="9" t="s">
        <v>35</v>
      </c>
      <c r="C61" s="14">
        <v>716</v>
      </c>
      <c r="D61" s="14" t="s">
        <v>229</v>
      </c>
      <c r="E61" s="14">
        <v>7661</v>
      </c>
      <c r="F61" s="14" t="s">
        <v>231</v>
      </c>
      <c r="G61" s="14">
        <v>262</v>
      </c>
      <c r="H61" s="9"/>
    </row>
    <row r="62" spans="1:8">
      <c r="A62" s="6">
        <v>60</v>
      </c>
      <c r="B62" s="9" t="s">
        <v>35</v>
      </c>
      <c r="C62" s="14">
        <v>716</v>
      </c>
      <c r="D62" s="14" t="s">
        <v>229</v>
      </c>
      <c r="E62" s="14">
        <v>11131</v>
      </c>
      <c r="F62" s="14" t="s">
        <v>232</v>
      </c>
      <c r="G62" s="14">
        <v>261.98</v>
      </c>
      <c r="H62" s="9"/>
    </row>
    <row r="63" spans="1:8">
      <c r="A63" s="6">
        <v>61</v>
      </c>
      <c r="B63" s="9" t="s">
        <v>35</v>
      </c>
      <c r="C63" s="15">
        <v>341</v>
      </c>
      <c r="D63" s="15" t="s">
        <v>233</v>
      </c>
      <c r="E63" s="15">
        <v>4187</v>
      </c>
      <c r="F63" s="10" t="s">
        <v>234</v>
      </c>
      <c r="G63" s="16">
        <v>403</v>
      </c>
      <c r="H63" s="9"/>
    </row>
    <row r="64" spans="1:8">
      <c r="A64" s="6">
        <v>62</v>
      </c>
      <c r="B64" s="9" t="s">
        <v>35</v>
      </c>
      <c r="C64" s="15">
        <v>341</v>
      </c>
      <c r="D64" s="15" t="s">
        <v>233</v>
      </c>
      <c r="E64" s="15">
        <v>5698</v>
      </c>
      <c r="F64" s="10" t="s">
        <v>235</v>
      </c>
      <c r="G64" s="16">
        <v>481.49</v>
      </c>
      <c r="H64" s="9"/>
    </row>
    <row r="65" spans="1:8">
      <c r="A65" s="6">
        <v>63</v>
      </c>
      <c r="B65" s="9" t="s">
        <v>35</v>
      </c>
      <c r="C65" s="15">
        <v>341</v>
      </c>
      <c r="D65" s="15" t="s">
        <v>233</v>
      </c>
      <c r="E65" s="15">
        <v>11363</v>
      </c>
      <c r="F65" s="10" t="s">
        <v>236</v>
      </c>
      <c r="G65" s="16">
        <v>557</v>
      </c>
      <c r="H65" s="9"/>
    </row>
    <row r="66" spans="1:8">
      <c r="A66" s="6">
        <v>64</v>
      </c>
      <c r="B66" s="9" t="s">
        <v>35</v>
      </c>
      <c r="C66" s="15">
        <v>342</v>
      </c>
      <c r="D66" s="15" t="s">
        <v>233</v>
      </c>
      <c r="E66" s="17">
        <v>11481</v>
      </c>
      <c r="F66" s="10" t="s">
        <v>237</v>
      </c>
      <c r="G66" s="16">
        <v>305</v>
      </c>
      <c r="H66" s="9"/>
    </row>
    <row r="67" spans="1:8">
      <c r="A67" s="6">
        <v>65</v>
      </c>
      <c r="B67" s="9" t="s">
        <v>35</v>
      </c>
      <c r="C67" s="15">
        <v>343</v>
      </c>
      <c r="D67" s="15" t="s">
        <v>233</v>
      </c>
      <c r="E67" s="17">
        <v>11483</v>
      </c>
      <c r="F67" s="10" t="s">
        <v>238</v>
      </c>
      <c r="G67" s="16">
        <v>234</v>
      </c>
      <c r="H67" s="9"/>
    </row>
    <row r="68" spans="1:8">
      <c r="A68" s="6">
        <v>66</v>
      </c>
      <c r="B68" s="9" t="s">
        <v>35</v>
      </c>
      <c r="C68" s="15">
        <v>343</v>
      </c>
      <c r="D68" s="15" t="s">
        <v>233</v>
      </c>
      <c r="E68" s="17">
        <v>11866</v>
      </c>
      <c r="F68" s="10" t="s">
        <v>239</v>
      </c>
      <c r="G68" s="16">
        <v>109</v>
      </c>
      <c r="H68" s="9"/>
    </row>
    <row r="69" spans="1:8">
      <c r="A69" s="6">
        <v>67</v>
      </c>
      <c r="B69" s="9" t="s">
        <v>35</v>
      </c>
      <c r="C69" s="14">
        <v>514</v>
      </c>
      <c r="D69" s="14" t="s">
        <v>240</v>
      </c>
      <c r="E69" s="14">
        <v>4330</v>
      </c>
      <c r="F69" s="14" t="s">
        <v>241</v>
      </c>
      <c r="G69" s="14">
        <v>100</v>
      </c>
      <c r="H69" s="9"/>
    </row>
    <row r="70" spans="1:8">
      <c r="A70" s="6">
        <v>68</v>
      </c>
      <c r="B70" s="9" t="s">
        <v>35</v>
      </c>
      <c r="C70" s="14">
        <v>514</v>
      </c>
      <c r="D70" s="14" t="s">
        <v>240</v>
      </c>
      <c r="E70" s="14">
        <v>5406</v>
      </c>
      <c r="F70" s="14" t="s">
        <v>242</v>
      </c>
      <c r="G70" s="14">
        <v>100</v>
      </c>
      <c r="H70" s="9"/>
    </row>
    <row r="71" spans="1:8">
      <c r="A71" s="6">
        <v>69</v>
      </c>
      <c r="B71" s="9" t="s">
        <v>35</v>
      </c>
      <c r="C71" s="14">
        <v>514</v>
      </c>
      <c r="D71" s="14" t="s">
        <v>240</v>
      </c>
      <c r="E71" s="14">
        <v>6251</v>
      </c>
      <c r="F71" s="14" t="s">
        <v>243</v>
      </c>
      <c r="G71" s="14">
        <v>100</v>
      </c>
      <c r="H71" s="9"/>
    </row>
    <row r="72" spans="1:8">
      <c r="A72" s="6">
        <v>70</v>
      </c>
      <c r="B72" s="9" t="s">
        <v>35</v>
      </c>
      <c r="C72" s="14">
        <v>514</v>
      </c>
      <c r="D72" s="14" t="s">
        <v>240</v>
      </c>
      <c r="E72" s="14">
        <v>11503</v>
      </c>
      <c r="F72" s="14" t="s">
        <v>244</v>
      </c>
      <c r="G72" s="14">
        <v>100</v>
      </c>
      <c r="H72" s="9"/>
    </row>
    <row r="73" spans="1:8">
      <c r="A73" s="6">
        <v>71</v>
      </c>
      <c r="B73" s="9" t="s">
        <v>35</v>
      </c>
      <c r="C73" s="8">
        <v>748</v>
      </c>
      <c r="D73" s="8" t="s">
        <v>245</v>
      </c>
      <c r="E73" s="8">
        <v>6537</v>
      </c>
      <c r="F73" s="8" t="s">
        <v>246</v>
      </c>
      <c r="G73" s="8">
        <v>267.6</v>
      </c>
      <c r="H73" s="9"/>
    </row>
    <row r="74" spans="1:8">
      <c r="A74" s="6">
        <v>72</v>
      </c>
      <c r="B74" s="9" t="s">
        <v>35</v>
      </c>
      <c r="C74" s="8">
        <v>748</v>
      </c>
      <c r="D74" s="8" t="s">
        <v>245</v>
      </c>
      <c r="E74" s="8">
        <v>11012</v>
      </c>
      <c r="F74" s="8" t="s">
        <v>247</v>
      </c>
      <c r="G74" s="8">
        <v>267.6</v>
      </c>
      <c r="H74" s="9"/>
    </row>
    <row r="75" spans="1:8">
      <c r="A75" s="6">
        <v>73</v>
      </c>
      <c r="B75" s="9" t="s">
        <v>35</v>
      </c>
      <c r="C75" s="10">
        <v>748</v>
      </c>
      <c r="D75" s="8" t="s">
        <v>245</v>
      </c>
      <c r="E75" s="10">
        <v>11903</v>
      </c>
      <c r="F75" s="10" t="s">
        <v>248</v>
      </c>
      <c r="G75" s="10">
        <v>134</v>
      </c>
      <c r="H75" s="9"/>
    </row>
    <row r="76" spans="1:8">
      <c r="A76" s="6">
        <v>74</v>
      </c>
      <c r="B76" s="9" t="s">
        <v>35</v>
      </c>
      <c r="C76" s="18">
        <v>717</v>
      </c>
      <c r="D76" s="18" t="s">
        <v>249</v>
      </c>
      <c r="E76" s="18">
        <v>6752</v>
      </c>
      <c r="F76" s="18" t="s">
        <v>250</v>
      </c>
      <c r="G76" s="18">
        <v>133.3</v>
      </c>
      <c r="H76" s="9"/>
    </row>
    <row r="77" spans="1:8">
      <c r="A77" s="6">
        <v>75</v>
      </c>
      <c r="B77" s="9" t="s">
        <v>35</v>
      </c>
      <c r="C77" s="18">
        <v>717</v>
      </c>
      <c r="D77" s="18" t="s">
        <v>249</v>
      </c>
      <c r="E77" s="18">
        <v>6731</v>
      </c>
      <c r="F77" s="18" t="s">
        <v>251</v>
      </c>
      <c r="G77" s="18">
        <v>133.3</v>
      </c>
      <c r="H77" s="9"/>
    </row>
    <row r="78" spans="1:8">
      <c r="A78" s="6">
        <v>76</v>
      </c>
      <c r="B78" s="9" t="s">
        <v>35</v>
      </c>
      <c r="C78" s="18">
        <v>717</v>
      </c>
      <c r="D78" s="18" t="s">
        <v>249</v>
      </c>
      <c r="E78" s="18">
        <v>11627</v>
      </c>
      <c r="F78" s="18" t="s">
        <v>252</v>
      </c>
      <c r="G78" s="18">
        <v>133.4</v>
      </c>
      <c r="H78" s="9"/>
    </row>
    <row r="79" spans="1:8">
      <c r="A79" s="6">
        <v>77</v>
      </c>
      <c r="B79" s="9" t="s">
        <v>35</v>
      </c>
      <c r="C79" s="14">
        <v>102567</v>
      </c>
      <c r="D79" s="14" t="s">
        <v>253</v>
      </c>
      <c r="E79" s="14">
        <v>4196</v>
      </c>
      <c r="F79" s="14" t="s">
        <v>254</v>
      </c>
      <c r="G79" s="14">
        <v>133</v>
      </c>
      <c r="H79" s="9"/>
    </row>
    <row r="80" spans="1:8">
      <c r="A80" s="6">
        <v>78</v>
      </c>
      <c r="B80" s="9" t="s">
        <v>35</v>
      </c>
      <c r="C80" s="14">
        <v>102567</v>
      </c>
      <c r="D80" s="14" t="s">
        <v>253</v>
      </c>
      <c r="E80" s="14">
        <v>8489</v>
      </c>
      <c r="F80" s="14" t="s">
        <v>255</v>
      </c>
      <c r="G80" s="14">
        <v>133</v>
      </c>
      <c r="H80" s="9"/>
    </row>
    <row r="81" spans="1:8">
      <c r="A81" s="6">
        <v>79</v>
      </c>
      <c r="B81" s="9" t="s">
        <v>35</v>
      </c>
      <c r="C81" s="14">
        <v>102567</v>
      </c>
      <c r="D81" s="14" t="s">
        <v>253</v>
      </c>
      <c r="E81" s="14">
        <v>11466</v>
      </c>
      <c r="F81" s="14" t="s">
        <v>256</v>
      </c>
      <c r="G81" s="14">
        <v>134</v>
      </c>
      <c r="H81" s="9"/>
    </row>
    <row r="82" spans="1:8">
      <c r="A82" s="6">
        <v>80</v>
      </c>
      <c r="B82" s="9" t="s">
        <v>35</v>
      </c>
      <c r="C82" s="14">
        <v>385</v>
      </c>
      <c r="D82" s="14" t="s">
        <v>257</v>
      </c>
      <c r="E82" s="14">
        <v>5954</v>
      </c>
      <c r="F82" s="14" t="s">
        <v>258</v>
      </c>
      <c r="G82" s="14">
        <v>333</v>
      </c>
      <c r="H82" s="9"/>
    </row>
    <row r="83" spans="1:8">
      <c r="A83" s="6">
        <v>81</v>
      </c>
      <c r="B83" s="9" t="s">
        <v>35</v>
      </c>
      <c r="C83" s="14">
        <v>385</v>
      </c>
      <c r="D83" s="14" t="s">
        <v>257</v>
      </c>
      <c r="E83" s="14">
        <v>7317</v>
      </c>
      <c r="F83" s="14" t="s">
        <v>259</v>
      </c>
      <c r="G83" s="14">
        <v>93.7</v>
      </c>
      <c r="H83" s="9"/>
    </row>
    <row r="84" spans="1:8">
      <c r="A84" s="6">
        <v>82</v>
      </c>
      <c r="B84" s="9" t="s">
        <v>35</v>
      </c>
      <c r="C84" s="14">
        <v>385</v>
      </c>
      <c r="D84" s="14" t="s">
        <v>257</v>
      </c>
      <c r="E84" s="14">
        <v>7749</v>
      </c>
      <c r="F84" s="14" t="s">
        <v>260</v>
      </c>
      <c r="G84" s="14">
        <v>333</v>
      </c>
      <c r="H84" s="9"/>
    </row>
    <row r="85" spans="1:8">
      <c r="A85" s="6">
        <v>83</v>
      </c>
      <c r="B85" s="9" t="s">
        <v>35</v>
      </c>
      <c r="C85" s="14">
        <v>385</v>
      </c>
      <c r="D85" s="14" t="s">
        <v>257</v>
      </c>
      <c r="E85" s="14">
        <v>11458</v>
      </c>
      <c r="F85" s="14" t="s">
        <v>261</v>
      </c>
      <c r="G85" s="14">
        <v>333</v>
      </c>
      <c r="H85" s="9"/>
    </row>
    <row r="86" spans="1:8">
      <c r="A86" s="6">
        <v>84</v>
      </c>
      <c r="B86" s="9" t="s">
        <v>29</v>
      </c>
      <c r="C86" s="8">
        <v>730</v>
      </c>
      <c r="D86" s="8" t="s">
        <v>262</v>
      </c>
      <c r="E86" s="8">
        <v>4325</v>
      </c>
      <c r="F86" s="8" t="s">
        <v>263</v>
      </c>
      <c r="G86" s="9">
        <v>483</v>
      </c>
      <c r="H86" s="9"/>
    </row>
    <row r="87" spans="1:8">
      <c r="A87" s="6">
        <v>85</v>
      </c>
      <c r="B87" s="9" t="s">
        <v>29</v>
      </c>
      <c r="C87" s="8">
        <v>730</v>
      </c>
      <c r="D87" s="8" t="s">
        <v>262</v>
      </c>
      <c r="E87" s="8">
        <v>6810</v>
      </c>
      <c r="F87" s="8" t="s">
        <v>264</v>
      </c>
      <c r="G87" s="9">
        <v>683</v>
      </c>
      <c r="H87" s="9"/>
    </row>
    <row r="88" spans="1:8">
      <c r="A88" s="6">
        <v>86</v>
      </c>
      <c r="B88" s="9" t="s">
        <v>29</v>
      </c>
      <c r="C88" s="8">
        <v>730</v>
      </c>
      <c r="D88" s="8" t="s">
        <v>262</v>
      </c>
      <c r="E88" s="8">
        <v>8038</v>
      </c>
      <c r="F88" s="8" t="s">
        <v>265</v>
      </c>
      <c r="G88" s="9">
        <v>483.33</v>
      </c>
      <c r="H88" s="9"/>
    </row>
    <row r="89" spans="1:8">
      <c r="A89" s="6">
        <v>87</v>
      </c>
      <c r="B89" s="9" t="s">
        <v>29</v>
      </c>
      <c r="C89" s="8">
        <v>730</v>
      </c>
      <c r="D89" s="8" t="s">
        <v>262</v>
      </c>
      <c r="E89" s="8">
        <v>8338</v>
      </c>
      <c r="F89" s="8" t="s">
        <v>266</v>
      </c>
      <c r="G89" s="9">
        <v>483.3</v>
      </c>
      <c r="H89" s="9"/>
    </row>
    <row r="90" spans="1:8">
      <c r="A90" s="6">
        <v>88</v>
      </c>
      <c r="B90" s="9" t="s">
        <v>29</v>
      </c>
      <c r="C90" s="8">
        <v>357</v>
      </c>
      <c r="D90" s="8" t="s">
        <v>267</v>
      </c>
      <c r="E90" s="8">
        <v>11453</v>
      </c>
      <c r="F90" s="8" t="s">
        <v>268</v>
      </c>
      <c r="G90" s="9">
        <v>513.3</v>
      </c>
      <c r="H90" s="9"/>
    </row>
    <row r="91" spans="1:8">
      <c r="A91" s="6">
        <v>89</v>
      </c>
      <c r="B91" s="9" t="s">
        <v>29</v>
      </c>
      <c r="C91" s="8">
        <v>357</v>
      </c>
      <c r="D91" s="8" t="s">
        <v>267</v>
      </c>
      <c r="E91" s="8">
        <v>6814</v>
      </c>
      <c r="F91" s="8" t="s">
        <v>269</v>
      </c>
      <c r="G91" s="9">
        <v>570.3</v>
      </c>
      <c r="H91" s="9"/>
    </row>
    <row r="92" spans="1:8">
      <c r="A92" s="6">
        <v>90</v>
      </c>
      <c r="B92" s="9" t="s">
        <v>29</v>
      </c>
      <c r="C92" s="8">
        <v>357</v>
      </c>
      <c r="D92" s="8" t="s">
        <v>267</v>
      </c>
      <c r="E92" s="8">
        <v>11768</v>
      </c>
      <c r="F92" s="8" t="s">
        <v>270</v>
      </c>
      <c r="G92" s="9">
        <v>228.2</v>
      </c>
      <c r="H92" s="9"/>
    </row>
    <row r="93" spans="1:8">
      <c r="A93" s="6">
        <v>91</v>
      </c>
      <c r="B93" s="9" t="s">
        <v>29</v>
      </c>
      <c r="C93" s="8">
        <v>357</v>
      </c>
      <c r="D93" s="8" t="s">
        <v>267</v>
      </c>
      <c r="E93" s="8">
        <v>11757</v>
      </c>
      <c r="F93" s="8" t="s">
        <v>271</v>
      </c>
      <c r="G93" s="9">
        <v>228.1</v>
      </c>
      <c r="H93" s="9"/>
    </row>
    <row r="94" spans="1:8">
      <c r="A94" s="6">
        <v>92</v>
      </c>
      <c r="B94" s="9" t="s">
        <v>29</v>
      </c>
      <c r="C94" s="8">
        <v>339</v>
      </c>
      <c r="D94" s="8" t="s">
        <v>272</v>
      </c>
      <c r="E94" s="19">
        <v>4093</v>
      </c>
      <c r="F94" s="8" t="s">
        <v>273</v>
      </c>
      <c r="G94" s="9">
        <v>150.57</v>
      </c>
      <c r="H94" s="9"/>
    </row>
    <row r="95" spans="1:8">
      <c r="A95" s="6">
        <v>93</v>
      </c>
      <c r="B95" s="9" t="s">
        <v>29</v>
      </c>
      <c r="C95" s="8">
        <v>339</v>
      </c>
      <c r="D95" s="8" t="s">
        <v>272</v>
      </c>
      <c r="E95" s="8">
        <v>11394</v>
      </c>
      <c r="F95" s="8" t="s">
        <v>274</v>
      </c>
      <c r="G95" s="9">
        <v>150.57</v>
      </c>
      <c r="H95" s="9"/>
    </row>
    <row r="96" spans="1:8">
      <c r="A96" s="6">
        <v>94</v>
      </c>
      <c r="B96" s="9" t="s">
        <v>29</v>
      </c>
      <c r="C96" s="8">
        <v>339</v>
      </c>
      <c r="D96" s="8" t="s">
        <v>272</v>
      </c>
      <c r="E96" s="8">
        <v>6965</v>
      </c>
      <c r="F96" s="8" t="s">
        <v>275</v>
      </c>
      <c r="G96" s="9">
        <v>150.57</v>
      </c>
      <c r="H96" s="9"/>
    </row>
    <row r="97" spans="1:8">
      <c r="A97" s="6">
        <v>95</v>
      </c>
      <c r="B97" s="9" t="s">
        <v>29</v>
      </c>
      <c r="C97" s="8">
        <v>339</v>
      </c>
      <c r="D97" s="8" t="s">
        <v>272</v>
      </c>
      <c r="E97" s="8">
        <v>11756</v>
      </c>
      <c r="F97" s="8" t="s">
        <v>276</v>
      </c>
      <c r="G97" s="9">
        <v>75.3</v>
      </c>
      <c r="H97" s="9"/>
    </row>
    <row r="98" spans="1:8">
      <c r="A98" s="6">
        <v>96</v>
      </c>
      <c r="B98" s="9" t="s">
        <v>29</v>
      </c>
      <c r="C98" s="8">
        <v>339</v>
      </c>
      <c r="D98" s="8" t="s">
        <v>272</v>
      </c>
      <c r="E98" s="8">
        <v>11783</v>
      </c>
      <c r="F98" s="8" t="s">
        <v>277</v>
      </c>
      <c r="G98" s="9">
        <v>75.3</v>
      </c>
      <c r="H98" s="9"/>
    </row>
    <row r="99" spans="1:8">
      <c r="A99" s="6">
        <v>97</v>
      </c>
      <c r="B99" s="9" t="s">
        <v>29</v>
      </c>
      <c r="C99" s="8">
        <v>379</v>
      </c>
      <c r="D99" s="8" t="s">
        <v>278</v>
      </c>
      <c r="E99" s="8">
        <v>6830</v>
      </c>
      <c r="F99" s="8" t="s">
        <v>279</v>
      </c>
      <c r="G99" s="9">
        <v>439.07</v>
      </c>
      <c r="H99" s="9"/>
    </row>
    <row r="100" spans="1:8">
      <c r="A100" s="6">
        <v>98</v>
      </c>
      <c r="B100" s="9" t="s">
        <v>29</v>
      </c>
      <c r="C100" s="8">
        <v>379</v>
      </c>
      <c r="D100" s="8" t="s">
        <v>278</v>
      </c>
      <c r="E100" s="8">
        <v>6831</v>
      </c>
      <c r="F100" s="8" t="s">
        <v>280</v>
      </c>
      <c r="G100" s="9">
        <v>438.9</v>
      </c>
      <c r="H100" s="9"/>
    </row>
    <row r="101" spans="1:8">
      <c r="A101" s="6">
        <v>99</v>
      </c>
      <c r="B101" s="9" t="s">
        <v>29</v>
      </c>
      <c r="C101" s="8">
        <v>379</v>
      </c>
      <c r="D101" s="8" t="s">
        <v>278</v>
      </c>
      <c r="E101" s="8">
        <v>5344</v>
      </c>
      <c r="F101" s="8" t="s">
        <v>281</v>
      </c>
      <c r="G101" s="9">
        <v>438.9</v>
      </c>
      <c r="H101" s="9"/>
    </row>
    <row r="102" spans="1:8">
      <c r="A102" s="6">
        <v>100</v>
      </c>
      <c r="B102" s="9" t="s">
        <v>29</v>
      </c>
      <c r="C102" s="8">
        <v>102934</v>
      </c>
      <c r="D102" s="8" t="s">
        <v>282</v>
      </c>
      <c r="E102" s="8">
        <v>4117</v>
      </c>
      <c r="F102" s="8" t="s">
        <v>283</v>
      </c>
      <c r="G102" s="9">
        <v>321.11</v>
      </c>
      <c r="H102" s="9"/>
    </row>
    <row r="103" spans="1:8">
      <c r="A103" s="6">
        <v>101</v>
      </c>
      <c r="B103" s="9" t="s">
        <v>29</v>
      </c>
      <c r="C103" s="8">
        <v>102934</v>
      </c>
      <c r="D103" s="8" t="s">
        <v>282</v>
      </c>
      <c r="E103" s="8">
        <v>4143</v>
      </c>
      <c r="F103" s="8" t="s">
        <v>284</v>
      </c>
      <c r="G103" s="9">
        <v>289</v>
      </c>
      <c r="H103" s="9"/>
    </row>
    <row r="104" spans="1:8">
      <c r="A104" s="6">
        <v>102</v>
      </c>
      <c r="B104" s="9" t="s">
        <v>29</v>
      </c>
      <c r="C104" s="8">
        <v>102934</v>
      </c>
      <c r="D104" s="8" t="s">
        <v>282</v>
      </c>
      <c r="E104" s="8">
        <v>11504</v>
      </c>
      <c r="F104" s="8" t="s">
        <v>285</v>
      </c>
      <c r="G104" s="9">
        <v>132</v>
      </c>
      <c r="H104" s="9"/>
    </row>
    <row r="105" spans="1:8">
      <c r="A105" s="6">
        <v>103</v>
      </c>
      <c r="B105" s="9" t="s">
        <v>29</v>
      </c>
      <c r="C105" s="8">
        <v>102934</v>
      </c>
      <c r="D105" s="8" t="s">
        <v>282</v>
      </c>
      <c r="E105" s="8">
        <v>11776</v>
      </c>
      <c r="F105" s="8" t="s">
        <v>286</v>
      </c>
      <c r="G105" s="9">
        <v>132</v>
      </c>
      <c r="H105" s="9"/>
    </row>
    <row r="106" spans="1:8">
      <c r="A106" s="6">
        <v>104</v>
      </c>
      <c r="B106" s="9" t="s">
        <v>29</v>
      </c>
      <c r="C106" s="8">
        <v>102934</v>
      </c>
      <c r="D106" s="8" t="s">
        <v>282</v>
      </c>
      <c r="E106" s="8">
        <v>11793</v>
      </c>
      <c r="F106" s="8" t="s">
        <v>287</v>
      </c>
      <c r="G106" s="9">
        <v>100</v>
      </c>
      <c r="H106" s="9"/>
    </row>
    <row r="107" spans="1:8">
      <c r="A107" s="6">
        <v>105</v>
      </c>
      <c r="B107" s="9" t="s">
        <v>29</v>
      </c>
      <c r="C107" s="8">
        <v>726</v>
      </c>
      <c r="D107" s="8" t="s">
        <v>288</v>
      </c>
      <c r="E107" s="8">
        <v>6607</v>
      </c>
      <c r="F107" s="8" t="s">
        <v>289</v>
      </c>
      <c r="G107" s="9">
        <v>316</v>
      </c>
      <c r="H107" s="9"/>
    </row>
    <row r="108" spans="1:8">
      <c r="A108" s="6">
        <v>106</v>
      </c>
      <c r="B108" s="9" t="s">
        <v>29</v>
      </c>
      <c r="C108" s="8">
        <v>726</v>
      </c>
      <c r="D108" s="8" t="s">
        <v>288</v>
      </c>
      <c r="E108" s="8">
        <v>10177</v>
      </c>
      <c r="F108" s="8" t="s">
        <v>290</v>
      </c>
      <c r="G108" s="9">
        <v>317.37</v>
      </c>
      <c r="H108" s="9"/>
    </row>
    <row r="109" spans="1:8">
      <c r="A109" s="6">
        <v>107</v>
      </c>
      <c r="B109" s="9" t="s">
        <v>29</v>
      </c>
      <c r="C109" s="8">
        <v>726</v>
      </c>
      <c r="D109" s="8" t="s">
        <v>288</v>
      </c>
      <c r="E109" s="8">
        <v>11429</v>
      </c>
      <c r="F109" s="8" t="s">
        <v>291</v>
      </c>
      <c r="G109" s="9">
        <v>205</v>
      </c>
      <c r="H109" s="9"/>
    </row>
    <row r="110" spans="1:8">
      <c r="A110" s="6">
        <v>108</v>
      </c>
      <c r="B110" s="9" t="s">
        <v>29</v>
      </c>
      <c r="C110" s="8">
        <v>726</v>
      </c>
      <c r="D110" s="8" t="s">
        <v>288</v>
      </c>
      <c r="E110" s="8">
        <v>11512</v>
      </c>
      <c r="F110" s="8" t="s">
        <v>292</v>
      </c>
      <c r="G110" s="9">
        <v>175</v>
      </c>
      <c r="H110" s="9"/>
    </row>
    <row r="111" spans="1:8">
      <c r="A111" s="6">
        <v>109</v>
      </c>
      <c r="B111" s="9" t="s">
        <v>29</v>
      </c>
      <c r="C111" s="8">
        <v>582</v>
      </c>
      <c r="D111" s="8" t="s">
        <v>293</v>
      </c>
      <c r="E111" s="8">
        <v>4147</v>
      </c>
      <c r="F111" s="8" t="s">
        <v>294</v>
      </c>
      <c r="G111" s="9">
        <v>253.6</v>
      </c>
      <c r="H111" s="9"/>
    </row>
    <row r="112" spans="1:8">
      <c r="A112" s="6">
        <v>110</v>
      </c>
      <c r="B112" s="9" t="s">
        <v>29</v>
      </c>
      <c r="C112" s="8">
        <v>582</v>
      </c>
      <c r="D112" s="8" t="s">
        <v>293</v>
      </c>
      <c r="E112" s="8">
        <v>4044</v>
      </c>
      <c r="F112" s="8" t="s">
        <v>295</v>
      </c>
      <c r="G112" s="9">
        <v>253.6</v>
      </c>
      <c r="H112" s="9"/>
    </row>
    <row r="113" spans="1:8">
      <c r="A113" s="6">
        <v>111</v>
      </c>
      <c r="B113" s="9" t="s">
        <v>29</v>
      </c>
      <c r="C113" s="10">
        <v>582</v>
      </c>
      <c r="D113" s="8" t="s">
        <v>293</v>
      </c>
      <c r="E113" s="10">
        <v>4444</v>
      </c>
      <c r="F113" s="10" t="s">
        <v>296</v>
      </c>
      <c r="G113" s="9">
        <v>253.6</v>
      </c>
      <c r="H113" s="9"/>
    </row>
    <row r="114" spans="1:8">
      <c r="A114" s="6">
        <v>112</v>
      </c>
      <c r="B114" s="9" t="s">
        <v>29</v>
      </c>
      <c r="C114" s="10">
        <v>582</v>
      </c>
      <c r="D114" s="8" t="s">
        <v>293</v>
      </c>
      <c r="E114" s="10">
        <v>11656</v>
      </c>
      <c r="F114" s="10" t="s">
        <v>297</v>
      </c>
      <c r="G114" s="9">
        <v>253.6</v>
      </c>
      <c r="H114" s="9"/>
    </row>
    <row r="115" spans="1:8">
      <c r="A115" s="6">
        <v>113</v>
      </c>
      <c r="B115" s="9" t="s">
        <v>29</v>
      </c>
      <c r="C115" s="10">
        <v>582</v>
      </c>
      <c r="D115" s="8" t="s">
        <v>293</v>
      </c>
      <c r="E115" s="10">
        <v>11099</v>
      </c>
      <c r="F115" s="10" t="s">
        <v>298</v>
      </c>
      <c r="G115" s="9">
        <v>253.6</v>
      </c>
      <c r="H115" s="9"/>
    </row>
    <row r="116" spans="1:8">
      <c r="A116" s="6">
        <v>114</v>
      </c>
      <c r="B116" s="9" t="s">
        <v>29</v>
      </c>
      <c r="C116" s="10">
        <v>582</v>
      </c>
      <c r="D116" s="8" t="s">
        <v>293</v>
      </c>
      <c r="E116" s="10">
        <v>11782</v>
      </c>
      <c r="F116" s="10" t="s">
        <v>299</v>
      </c>
      <c r="G116" s="9">
        <v>117.21</v>
      </c>
      <c r="H116" s="9"/>
    </row>
    <row r="117" spans="1:8">
      <c r="A117" s="6">
        <v>115</v>
      </c>
      <c r="B117" s="9" t="s">
        <v>29</v>
      </c>
      <c r="C117" s="8">
        <v>709</v>
      </c>
      <c r="D117" s="8" t="s">
        <v>300</v>
      </c>
      <c r="E117" s="8">
        <v>11125</v>
      </c>
      <c r="F117" s="8" t="s">
        <v>301</v>
      </c>
      <c r="G117" s="9">
        <v>126</v>
      </c>
      <c r="H117" s="9"/>
    </row>
    <row r="118" spans="1:8">
      <c r="A118" s="6">
        <v>116</v>
      </c>
      <c r="B118" s="9" t="s">
        <v>29</v>
      </c>
      <c r="C118" s="8">
        <v>709</v>
      </c>
      <c r="D118" s="8" t="s">
        <v>300</v>
      </c>
      <c r="E118" s="8">
        <v>11465</v>
      </c>
      <c r="F118" s="8" t="s">
        <v>302</v>
      </c>
      <c r="G118" s="9">
        <v>124</v>
      </c>
      <c r="H118" s="9"/>
    </row>
    <row r="119" spans="1:8">
      <c r="A119" s="6">
        <v>117</v>
      </c>
      <c r="B119" s="9" t="s">
        <v>29</v>
      </c>
      <c r="C119" s="8">
        <v>709</v>
      </c>
      <c r="D119" s="8" t="s">
        <v>300</v>
      </c>
      <c r="E119" s="8">
        <v>11486</v>
      </c>
      <c r="F119" s="8" t="s">
        <v>303</v>
      </c>
      <c r="G119" s="9">
        <v>119</v>
      </c>
      <c r="H119" s="9"/>
    </row>
    <row r="120" spans="1:8">
      <c r="A120" s="6">
        <v>118</v>
      </c>
      <c r="B120" s="9" t="s">
        <v>29</v>
      </c>
      <c r="C120" s="8">
        <v>709</v>
      </c>
      <c r="D120" s="8" t="s">
        <v>300</v>
      </c>
      <c r="E120" s="8">
        <v>11874</v>
      </c>
      <c r="F120" s="8" t="s">
        <v>304</v>
      </c>
      <c r="G120" s="9">
        <v>31</v>
      </c>
      <c r="H120" s="9"/>
    </row>
    <row r="121" spans="1:8">
      <c r="A121" s="6">
        <v>119</v>
      </c>
      <c r="B121" s="9" t="s">
        <v>29</v>
      </c>
      <c r="C121" s="8">
        <v>585</v>
      </c>
      <c r="D121" s="8" t="s">
        <v>305</v>
      </c>
      <c r="E121" s="8">
        <v>6303</v>
      </c>
      <c r="F121" s="8" t="s">
        <v>306</v>
      </c>
      <c r="G121" s="9">
        <v>100</v>
      </c>
      <c r="H121" s="9"/>
    </row>
    <row r="122" spans="1:8">
      <c r="A122" s="6">
        <v>120</v>
      </c>
      <c r="B122" s="9" t="s">
        <v>29</v>
      </c>
      <c r="C122" s="8">
        <v>585</v>
      </c>
      <c r="D122" s="8" t="s">
        <v>305</v>
      </c>
      <c r="E122" s="8">
        <v>7046</v>
      </c>
      <c r="F122" s="8" t="s">
        <v>307</v>
      </c>
      <c r="G122" s="9">
        <v>100</v>
      </c>
      <c r="H122" s="9"/>
    </row>
    <row r="123" spans="1:8">
      <c r="A123" s="6">
        <v>121</v>
      </c>
      <c r="B123" s="9" t="s">
        <v>29</v>
      </c>
      <c r="C123" s="8">
        <v>585</v>
      </c>
      <c r="D123" s="8" t="s">
        <v>305</v>
      </c>
      <c r="E123" s="8">
        <v>11642</v>
      </c>
      <c r="F123" s="8" t="s">
        <v>308</v>
      </c>
      <c r="G123" s="9">
        <v>100</v>
      </c>
      <c r="H123" s="9"/>
    </row>
    <row r="124" spans="1:8">
      <c r="A124" s="6">
        <v>122</v>
      </c>
      <c r="B124" s="9" t="s">
        <v>29</v>
      </c>
      <c r="C124" s="8">
        <v>585</v>
      </c>
      <c r="D124" s="8" t="s">
        <v>305</v>
      </c>
      <c r="E124" s="8">
        <v>11639</v>
      </c>
      <c r="F124" s="8" t="s">
        <v>309</v>
      </c>
      <c r="G124" s="9">
        <v>100</v>
      </c>
      <c r="H124" s="9"/>
    </row>
    <row r="125" spans="1:8">
      <c r="A125" s="6">
        <v>123</v>
      </c>
      <c r="B125" s="9" t="s">
        <v>29</v>
      </c>
      <c r="C125" s="8">
        <v>103199</v>
      </c>
      <c r="D125" s="8" t="s">
        <v>310</v>
      </c>
      <c r="E125" s="8">
        <v>10590</v>
      </c>
      <c r="F125" s="8" t="s">
        <v>311</v>
      </c>
      <c r="G125" s="9">
        <v>100</v>
      </c>
      <c r="H125" s="9"/>
    </row>
    <row r="126" spans="1:8">
      <c r="A126" s="6">
        <v>124</v>
      </c>
      <c r="B126" s="9" t="s">
        <v>29</v>
      </c>
      <c r="C126" s="8">
        <v>103199</v>
      </c>
      <c r="D126" s="8" t="s">
        <v>310</v>
      </c>
      <c r="E126" s="8">
        <v>6306</v>
      </c>
      <c r="F126" s="8" t="s">
        <v>312</v>
      </c>
      <c r="G126" s="9">
        <v>100</v>
      </c>
      <c r="H126" s="9"/>
    </row>
    <row r="127" spans="1:8">
      <c r="A127" s="6">
        <v>125</v>
      </c>
      <c r="B127" s="9" t="s">
        <v>29</v>
      </c>
      <c r="C127" s="8">
        <v>103199</v>
      </c>
      <c r="D127" s="8" t="s">
        <v>310</v>
      </c>
      <c r="E127" s="8">
        <v>11596</v>
      </c>
      <c r="F127" s="8" t="s">
        <v>313</v>
      </c>
      <c r="G127" s="9">
        <v>100</v>
      </c>
      <c r="H127" s="9"/>
    </row>
    <row r="128" spans="1:8">
      <c r="A128" s="6">
        <v>126</v>
      </c>
      <c r="B128" s="9" t="s">
        <v>29</v>
      </c>
      <c r="C128" s="8">
        <v>103199</v>
      </c>
      <c r="D128" s="8" t="s">
        <v>310</v>
      </c>
      <c r="E128" s="8">
        <v>11796</v>
      </c>
      <c r="F128" s="8" t="s">
        <v>314</v>
      </c>
      <c r="G128" s="9">
        <v>100</v>
      </c>
      <c r="H128" s="9"/>
    </row>
    <row r="129" spans="1:8">
      <c r="A129" s="6">
        <v>127</v>
      </c>
      <c r="B129" s="9" t="s">
        <v>29</v>
      </c>
      <c r="C129" s="8">
        <v>103198</v>
      </c>
      <c r="D129" s="8" t="s">
        <v>315</v>
      </c>
      <c r="E129" s="8">
        <v>4086</v>
      </c>
      <c r="F129" s="8" t="s">
        <v>316</v>
      </c>
      <c r="G129" s="9">
        <v>100</v>
      </c>
      <c r="H129" s="9"/>
    </row>
    <row r="130" spans="1:8">
      <c r="A130" s="6">
        <v>128</v>
      </c>
      <c r="B130" s="9" t="s">
        <v>29</v>
      </c>
      <c r="C130" s="8">
        <v>103198</v>
      </c>
      <c r="D130" s="8" t="s">
        <v>315</v>
      </c>
      <c r="E130" s="8">
        <v>11624</v>
      </c>
      <c r="F130" s="8" t="s">
        <v>317</v>
      </c>
      <c r="G130" s="9">
        <v>100</v>
      </c>
      <c r="H130" s="9"/>
    </row>
    <row r="131" spans="1:8">
      <c r="A131" s="6">
        <v>129</v>
      </c>
      <c r="B131" s="9" t="s">
        <v>29</v>
      </c>
      <c r="C131" s="8">
        <v>103198</v>
      </c>
      <c r="D131" s="8" t="s">
        <v>315</v>
      </c>
      <c r="E131" s="8">
        <v>11792</v>
      </c>
      <c r="F131" s="8" t="s">
        <v>318</v>
      </c>
      <c r="G131" s="9">
        <v>100</v>
      </c>
      <c r="H131" s="9"/>
    </row>
    <row r="132" spans="1:8">
      <c r="A132" s="6">
        <v>130</v>
      </c>
      <c r="B132" s="9" t="s">
        <v>29</v>
      </c>
      <c r="C132" s="8">
        <v>103198</v>
      </c>
      <c r="D132" s="8" t="s">
        <v>315</v>
      </c>
      <c r="E132" s="8">
        <v>11771</v>
      </c>
      <c r="F132" s="8" t="s">
        <v>319</v>
      </c>
      <c r="G132" s="9">
        <v>100</v>
      </c>
      <c r="H132" s="9"/>
    </row>
    <row r="133" spans="1:8">
      <c r="A133" s="6">
        <v>131</v>
      </c>
      <c r="B133" s="9" t="s">
        <v>29</v>
      </c>
      <c r="C133" s="8">
        <v>343</v>
      </c>
      <c r="D133" s="8" t="s">
        <v>29</v>
      </c>
      <c r="E133" s="8">
        <v>7583</v>
      </c>
      <c r="F133" s="8" t="s">
        <v>320</v>
      </c>
      <c r="G133" s="9">
        <v>114</v>
      </c>
      <c r="H133" s="9"/>
    </row>
    <row r="134" spans="1:8">
      <c r="A134" s="6">
        <v>132</v>
      </c>
      <c r="B134" s="9" t="s">
        <v>29</v>
      </c>
      <c r="C134" s="8">
        <v>343</v>
      </c>
      <c r="D134" s="8" t="s">
        <v>29</v>
      </c>
      <c r="E134" s="8">
        <v>10191</v>
      </c>
      <c r="F134" s="8" t="s">
        <v>321</v>
      </c>
      <c r="G134" s="9">
        <v>80</v>
      </c>
      <c r="H134" s="9"/>
    </row>
    <row r="135" spans="1:8">
      <c r="A135" s="6">
        <v>133</v>
      </c>
      <c r="B135" s="9" t="s">
        <v>29</v>
      </c>
      <c r="C135" s="8">
        <v>343</v>
      </c>
      <c r="D135" s="8" t="s">
        <v>29</v>
      </c>
      <c r="E135" s="8">
        <v>10932</v>
      </c>
      <c r="F135" s="8" t="s">
        <v>322</v>
      </c>
      <c r="G135" s="9">
        <v>80</v>
      </c>
      <c r="H135" s="9"/>
    </row>
    <row r="136" spans="1:8">
      <c r="A136" s="6">
        <v>134</v>
      </c>
      <c r="B136" s="9" t="s">
        <v>29</v>
      </c>
      <c r="C136" s="8">
        <v>343</v>
      </c>
      <c r="D136" s="8" t="s">
        <v>29</v>
      </c>
      <c r="E136" s="8">
        <v>11517</v>
      </c>
      <c r="F136" s="8" t="s">
        <v>323</v>
      </c>
      <c r="G136" s="9">
        <v>80</v>
      </c>
      <c r="H136" s="9"/>
    </row>
    <row r="137" spans="1:8">
      <c r="A137" s="6">
        <v>135</v>
      </c>
      <c r="B137" s="9" t="s">
        <v>29</v>
      </c>
      <c r="C137" s="8">
        <v>343</v>
      </c>
      <c r="D137" s="8" t="s">
        <v>29</v>
      </c>
      <c r="E137" s="8">
        <v>11764</v>
      </c>
      <c r="F137" s="8" t="s">
        <v>324</v>
      </c>
      <c r="G137" s="9">
        <v>23</v>
      </c>
      <c r="H137" s="9"/>
    </row>
    <row r="138" spans="1:8">
      <c r="A138" s="6">
        <v>136</v>
      </c>
      <c r="B138" s="9" t="s">
        <v>29</v>
      </c>
      <c r="C138" s="8">
        <v>513</v>
      </c>
      <c r="D138" s="8" t="s">
        <v>325</v>
      </c>
      <c r="E138" s="8">
        <v>5457</v>
      </c>
      <c r="F138" s="8" t="s">
        <v>326</v>
      </c>
      <c r="G138" s="9">
        <v>133.3</v>
      </c>
      <c r="H138" s="9"/>
    </row>
    <row r="139" spans="1:8">
      <c r="A139" s="6">
        <v>137</v>
      </c>
      <c r="B139" s="9" t="s">
        <v>29</v>
      </c>
      <c r="C139" s="8">
        <v>513</v>
      </c>
      <c r="D139" s="8" t="s">
        <v>325</v>
      </c>
      <c r="E139" s="8">
        <v>9760</v>
      </c>
      <c r="F139" s="8" t="s">
        <v>327</v>
      </c>
      <c r="G139" s="9">
        <v>133.3</v>
      </c>
      <c r="H139" s="9"/>
    </row>
    <row r="140" spans="1:8">
      <c r="A140" s="6">
        <v>138</v>
      </c>
      <c r="B140" s="9" t="s">
        <v>29</v>
      </c>
      <c r="C140" s="8">
        <v>513</v>
      </c>
      <c r="D140" s="8" t="s">
        <v>325</v>
      </c>
      <c r="E140" s="8">
        <v>11329</v>
      </c>
      <c r="F140" s="8" t="s">
        <v>328</v>
      </c>
      <c r="G140" s="9">
        <v>133.4</v>
      </c>
      <c r="H140" s="9"/>
    </row>
    <row r="141" spans="1:8">
      <c r="A141" s="6">
        <v>139</v>
      </c>
      <c r="B141" s="18" t="s">
        <v>27</v>
      </c>
      <c r="C141" s="20">
        <v>587</v>
      </c>
      <c r="D141" s="20" t="s">
        <v>329</v>
      </c>
      <c r="E141" s="20">
        <v>8073</v>
      </c>
      <c r="F141" s="20" t="s">
        <v>330</v>
      </c>
      <c r="G141" s="20">
        <v>340</v>
      </c>
      <c r="H141" s="9"/>
    </row>
    <row r="142" spans="1:8">
      <c r="A142" s="6">
        <v>140</v>
      </c>
      <c r="B142" s="18" t="s">
        <v>27</v>
      </c>
      <c r="C142" s="20">
        <v>587</v>
      </c>
      <c r="D142" s="20" t="s">
        <v>329</v>
      </c>
      <c r="E142" s="20">
        <v>6497</v>
      </c>
      <c r="F142" s="20" t="s">
        <v>331</v>
      </c>
      <c r="G142" s="20">
        <v>340</v>
      </c>
      <c r="H142" s="9"/>
    </row>
    <row r="143" spans="1:8">
      <c r="A143" s="6">
        <v>141</v>
      </c>
      <c r="B143" s="18" t="s">
        <v>27</v>
      </c>
      <c r="C143" s="20">
        <v>587</v>
      </c>
      <c r="D143" s="20" t="s">
        <v>329</v>
      </c>
      <c r="E143" s="20">
        <v>11249</v>
      </c>
      <c r="F143" s="20" t="s">
        <v>332</v>
      </c>
      <c r="G143" s="20">
        <v>340</v>
      </c>
      <c r="H143" s="9"/>
    </row>
    <row r="144" spans="1:8">
      <c r="A144" s="6">
        <v>142</v>
      </c>
      <c r="B144" s="18" t="s">
        <v>27</v>
      </c>
      <c r="C144" s="20">
        <v>587</v>
      </c>
      <c r="D144" s="20" t="s">
        <v>329</v>
      </c>
      <c r="E144" s="20">
        <v>6121</v>
      </c>
      <c r="F144" s="20" t="s">
        <v>333</v>
      </c>
      <c r="G144" s="20">
        <v>280.07</v>
      </c>
      <c r="H144" s="9"/>
    </row>
    <row r="145" spans="1:8">
      <c r="A145" s="6">
        <v>143</v>
      </c>
      <c r="B145" s="18" t="s">
        <v>27</v>
      </c>
      <c r="C145" s="20">
        <v>738</v>
      </c>
      <c r="D145" s="20" t="s">
        <v>334</v>
      </c>
      <c r="E145" s="20">
        <v>6506</v>
      </c>
      <c r="F145" s="20" t="s">
        <v>335</v>
      </c>
      <c r="G145" s="20">
        <v>395.32</v>
      </c>
      <c r="H145" s="9"/>
    </row>
    <row r="146" spans="1:8">
      <c r="A146" s="6">
        <v>144</v>
      </c>
      <c r="B146" s="18" t="s">
        <v>27</v>
      </c>
      <c r="C146" s="20">
        <v>738</v>
      </c>
      <c r="D146" s="20" t="s">
        <v>334</v>
      </c>
      <c r="E146" s="20">
        <v>6385</v>
      </c>
      <c r="F146" s="20" t="s">
        <v>336</v>
      </c>
      <c r="G146" s="20">
        <v>395.32</v>
      </c>
      <c r="H146" s="9"/>
    </row>
    <row r="147" spans="1:8">
      <c r="A147" s="6">
        <v>145</v>
      </c>
      <c r="B147" s="18" t="s">
        <v>27</v>
      </c>
      <c r="C147" s="20">
        <v>738</v>
      </c>
      <c r="D147" s="20" t="s">
        <v>334</v>
      </c>
      <c r="E147" s="20">
        <v>11812</v>
      </c>
      <c r="F147" s="20" t="s">
        <v>337</v>
      </c>
      <c r="G147" s="20">
        <v>198</v>
      </c>
      <c r="H147" s="9"/>
    </row>
    <row r="148" spans="1:8">
      <c r="A148" s="6">
        <v>146</v>
      </c>
      <c r="B148" s="18" t="s">
        <v>27</v>
      </c>
      <c r="C148" s="21">
        <v>754</v>
      </c>
      <c r="D148" s="20" t="s">
        <v>338</v>
      </c>
      <c r="E148" s="21">
        <v>4540</v>
      </c>
      <c r="F148" s="20" t="s">
        <v>339</v>
      </c>
      <c r="G148" s="20">
        <v>150</v>
      </c>
      <c r="H148" s="9"/>
    </row>
    <row r="149" spans="1:8">
      <c r="A149" s="6">
        <v>147</v>
      </c>
      <c r="B149" s="18" t="s">
        <v>27</v>
      </c>
      <c r="C149" s="21">
        <v>754</v>
      </c>
      <c r="D149" s="20" t="s">
        <v>338</v>
      </c>
      <c r="E149" s="21">
        <v>10900</v>
      </c>
      <c r="F149" s="20" t="s">
        <v>340</v>
      </c>
      <c r="G149" s="20">
        <v>150</v>
      </c>
      <c r="H149" s="9"/>
    </row>
    <row r="150" spans="1:8">
      <c r="A150" s="6">
        <v>148</v>
      </c>
      <c r="B150" s="18" t="s">
        <v>27</v>
      </c>
      <c r="C150" s="21">
        <v>754</v>
      </c>
      <c r="D150" s="20" t="s">
        <v>338</v>
      </c>
      <c r="E150" s="21">
        <v>11811</v>
      </c>
      <c r="F150" s="20" t="s">
        <v>341</v>
      </c>
      <c r="G150" s="20">
        <v>100</v>
      </c>
      <c r="H150" s="9"/>
    </row>
    <row r="151" spans="1:8">
      <c r="A151" s="6">
        <v>149</v>
      </c>
      <c r="B151" s="18" t="s">
        <v>27</v>
      </c>
      <c r="C151" s="20">
        <v>367</v>
      </c>
      <c r="D151" s="20" t="s">
        <v>342</v>
      </c>
      <c r="E151" s="20">
        <v>10043</v>
      </c>
      <c r="F151" s="20" t="s">
        <v>343</v>
      </c>
      <c r="G151" s="20">
        <v>200</v>
      </c>
      <c r="H151" s="9"/>
    </row>
    <row r="152" spans="1:8">
      <c r="A152" s="6">
        <v>150</v>
      </c>
      <c r="B152" s="18" t="s">
        <v>27</v>
      </c>
      <c r="C152" s="20">
        <v>367</v>
      </c>
      <c r="D152" s="20" t="s">
        <v>342</v>
      </c>
      <c r="E152" s="20">
        <v>10955</v>
      </c>
      <c r="F152" s="20" t="s">
        <v>344</v>
      </c>
      <c r="G152" s="20">
        <v>200</v>
      </c>
      <c r="H152" s="9"/>
    </row>
    <row r="153" spans="1:8">
      <c r="A153" s="6">
        <v>151</v>
      </c>
      <c r="B153" s="18" t="s">
        <v>27</v>
      </c>
      <c r="C153" s="20">
        <v>351</v>
      </c>
      <c r="D153" s="20" t="s">
        <v>345</v>
      </c>
      <c r="E153" s="20">
        <v>8594</v>
      </c>
      <c r="F153" s="20" t="s">
        <v>346</v>
      </c>
      <c r="G153" s="20">
        <v>512.9</v>
      </c>
      <c r="H153" s="9"/>
    </row>
    <row r="154" spans="1:8">
      <c r="A154" s="6">
        <v>152</v>
      </c>
      <c r="B154" s="18" t="s">
        <v>27</v>
      </c>
      <c r="C154" s="20">
        <v>351</v>
      </c>
      <c r="D154" s="20" t="s">
        <v>345</v>
      </c>
      <c r="E154" s="20">
        <v>8606</v>
      </c>
      <c r="F154" s="20" t="s">
        <v>347</v>
      </c>
      <c r="G154" s="20">
        <v>512.97</v>
      </c>
      <c r="H154" s="9"/>
    </row>
    <row r="155" spans="1:8">
      <c r="A155" s="6">
        <v>153</v>
      </c>
      <c r="B155" s="18" t="s">
        <v>27</v>
      </c>
      <c r="C155" s="20">
        <v>351</v>
      </c>
      <c r="D155" s="20" t="s">
        <v>345</v>
      </c>
      <c r="E155" s="20">
        <v>11256</v>
      </c>
      <c r="F155" s="20" t="s">
        <v>348</v>
      </c>
      <c r="G155" s="20">
        <v>512.8</v>
      </c>
      <c r="H155" s="9"/>
    </row>
    <row r="156" spans="1:8">
      <c r="A156" s="6">
        <v>154</v>
      </c>
      <c r="B156" s="18" t="s">
        <v>27</v>
      </c>
      <c r="C156" s="21">
        <v>56</v>
      </c>
      <c r="D156" s="20" t="s">
        <v>349</v>
      </c>
      <c r="E156" s="21">
        <v>10983</v>
      </c>
      <c r="F156" s="18" t="s">
        <v>350</v>
      </c>
      <c r="G156" s="18">
        <v>200</v>
      </c>
      <c r="H156" s="9"/>
    </row>
    <row r="157" spans="1:8">
      <c r="A157" s="6">
        <v>155</v>
      </c>
      <c r="B157" s="18" t="s">
        <v>27</v>
      </c>
      <c r="C157" s="21">
        <v>56</v>
      </c>
      <c r="D157" s="20" t="s">
        <v>349</v>
      </c>
      <c r="E157" s="21">
        <v>11830</v>
      </c>
      <c r="F157" s="18" t="s">
        <v>351</v>
      </c>
      <c r="G157" s="18">
        <v>200</v>
      </c>
      <c r="H157" s="9"/>
    </row>
    <row r="158" spans="1:8">
      <c r="A158" s="6">
        <v>156</v>
      </c>
      <c r="B158" s="18" t="s">
        <v>27</v>
      </c>
      <c r="C158" s="18">
        <v>704</v>
      </c>
      <c r="D158" s="20" t="s">
        <v>352</v>
      </c>
      <c r="E158" s="18">
        <v>9731</v>
      </c>
      <c r="F158" s="18" t="s">
        <v>353</v>
      </c>
      <c r="G158" s="18">
        <v>447</v>
      </c>
      <c r="H158" s="9"/>
    </row>
    <row r="159" spans="1:8">
      <c r="A159" s="6">
        <v>157</v>
      </c>
      <c r="B159" s="18" t="s">
        <v>27</v>
      </c>
      <c r="C159" s="18">
        <v>704</v>
      </c>
      <c r="D159" s="20" t="s">
        <v>352</v>
      </c>
      <c r="E159" s="18">
        <v>6505</v>
      </c>
      <c r="F159" s="18" t="s">
        <v>354</v>
      </c>
      <c r="G159" s="18">
        <v>398.37</v>
      </c>
      <c r="H159" s="9"/>
    </row>
    <row r="160" spans="1:8">
      <c r="A160" s="6">
        <v>158</v>
      </c>
      <c r="B160" s="18" t="s">
        <v>27</v>
      </c>
      <c r="C160" s="18">
        <v>704</v>
      </c>
      <c r="D160" s="20" t="s">
        <v>352</v>
      </c>
      <c r="E160" s="18">
        <v>10953</v>
      </c>
      <c r="F160" s="18" t="s">
        <v>355</v>
      </c>
      <c r="G160" s="18">
        <v>78.9</v>
      </c>
      <c r="H160" s="9"/>
    </row>
    <row r="161" spans="1:8">
      <c r="A161" s="6">
        <v>159</v>
      </c>
      <c r="B161" s="18" t="s">
        <v>27</v>
      </c>
      <c r="C161" s="18">
        <v>704</v>
      </c>
      <c r="D161" s="20" t="s">
        <v>352</v>
      </c>
      <c r="E161" s="18">
        <v>11831</v>
      </c>
      <c r="F161" s="18" t="s">
        <v>356</v>
      </c>
      <c r="G161" s="18">
        <v>130</v>
      </c>
      <c r="H161" s="9"/>
    </row>
    <row r="162" spans="1:8">
      <c r="A162" s="6">
        <v>160</v>
      </c>
      <c r="B162" s="18" t="s">
        <v>27</v>
      </c>
      <c r="C162" s="18">
        <v>704</v>
      </c>
      <c r="D162" s="20" t="s">
        <v>352</v>
      </c>
      <c r="E162" s="18">
        <v>11823</v>
      </c>
      <c r="F162" s="18" t="s">
        <v>357</v>
      </c>
      <c r="G162" s="18">
        <v>20</v>
      </c>
      <c r="H162" s="9"/>
    </row>
    <row r="163" spans="1:8">
      <c r="A163" s="6">
        <v>161</v>
      </c>
      <c r="B163" s="18" t="s">
        <v>27</v>
      </c>
      <c r="C163" s="20">
        <v>101453</v>
      </c>
      <c r="D163" s="20" t="s">
        <v>358</v>
      </c>
      <c r="E163" s="20">
        <v>10927</v>
      </c>
      <c r="F163" s="20" t="s">
        <v>359</v>
      </c>
      <c r="G163" s="20">
        <v>330.58</v>
      </c>
      <c r="H163" s="9"/>
    </row>
    <row r="164" spans="1:8">
      <c r="A164" s="6">
        <v>162</v>
      </c>
      <c r="B164" s="18" t="s">
        <v>27</v>
      </c>
      <c r="C164" s="20">
        <v>101453</v>
      </c>
      <c r="D164" s="20" t="s">
        <v>358</v>
      </c>
      <c r="E164" s="20">
        <v>10956</v>
      </c>
      <c r="F164" s="20" t="s">
        <v>360</v>
      </c>
      <c r="G164" s="20">
        <v>331</v>
      </c>
      <c r="H164" s="9"/>
    </row>
    <row r="165" spans="1:8">
      <c r="A165" s="6">
        <v>163</v>
      </c>
      <c r="B165" s="18" t="s">
        <v>27</v>
      </c>
      <c r="C165" s="20">
        <v>101453</v>
      </c>
      <c r="D165" s="20" t="s">
        <v>358</v>
      </c>
      <c r="E165" s="14">
        <v>4133</v>
      </c>
      <c r="F165" s="14" t="s">
        <v>361</v>
      </c>
      <c r="G165" s="14">
        <v>331</v>
      </c>
      <c r="H165" s="9"/>
    </row>
    <row r="166" spans="1:8">
      <c r="A166" s="6">
        <v>164</v>
      </c>
      <c r="B166" s="18" t="s">
        <v>27</v>
      </c>
      <c r="C166" s="20">
        <v>710</v>
      </c>
      <c r="D166" s="20" t="s">
        <v>362</v>
      </c>
      <c r="E166" s="20">
        <v>9527</v>
      </c>
      <c r="F166" s="20" t="s">
        <v>363</v>
      </c>
      <c r="G166" s="20">
        <v>210</v>
      </c>
      <c r="H166" s="9"/>
    </row>
    <row r="167" spans="1:8">
      <c r="A167" s="6">
        <v>165</v>
      </c>
      <c r="B167" s="18" t="s">
        <v>27</v>
      </c>
      <c r="C167" s="20">
        <v>710</v>
      </c>
      <c r="D167" s="20" t="s">
        <v>362</v>
      </c>
      <c r="E167" s="20">
        <v>11459</v>
      </c>
      <c r="F167" s="20" t="s">
        <v>364</v>
      </c>
      <c r="G167" s="20">
        <v>190</v>
      </c>
      <c r="H167" s="9"/>
    </row>
    <row r="168" spans="1:8">
      <c r="A168" s="6">
        <v>166</v>
      </c>
      <c r="B168" s="18" t="s">
        <v>27</v>
      </c>
      <c r="C168" s="20">
        <v>104428</v>
      </c>
      <c r="D168" s="20" t="s">
        <v>365</v>
      </c>
      <c r="E168" s="20">
        <v>6472</v>
      </c>
      <c r="F168" s="20" t="s">
        <v>366</v>
      </c>
      <c r="G168" s="20">
        <v>381</v>
      </c>
      <c r="H168" s="9"/>
    </row>
    <row r="169" spans="1:8">
      <c r="A169" s="6">
        <v>167</v>
      </c>
      <c r="B169" s="18" t="s">
        <v>27</v>
      </c>
      <c r="C169" s="20">
        <v>104428</v>
      </c>
      <c r="D169" s="20" t="s">
        <v>365</v>
      </c>
      <c r="E169" s="20">
        <v>9841</v>
      </c>
      <c r="F169" s="20" t="s">
        <v>367</v>
      </c>
      <c r="G169" s="20">
        <v>381</v>
      </c>
      <c r="H169" s="9"/>
    </row>
    <row r="170" spans="1:8">
      <c r="A170" s="6">
        <v>168</v>
      </c>
      <c r="B170" s="18" t="s">
        <v>27</v>
      </c>
      <c r="C170" s="14">
        <v>104428</v>
      </c>
      <c r="D170" s="20" t="s">
        <v>365</v>
      </c>
      <c r="E170" s="14">
        <v>11949</v>
      </c>
      <c r="F170" s="14" t="s">
        <v>368</v>
      </c>
      <c r="G170" s="14">
        <v>380.06</v>
      </c>
      <c r="H170" s="9"/>
    </row>
    <row r="171" spans="1:8">
      <c r="A171" s="6">
        <v>169</v>
      </c>
      <c r="B171" s="18" t="s">
        <v>27</v>
      </c>
      <c r="C171" s="17">
        <v>713</v>
      </c>
      <c r="D171" s="17" t="s">
        <v>369</v>
      </c>
      <c r="E171" s="17">
        <v>6492</v>
      </c>
      <c r="F171" s="17" t="s">
        <v>370</v>
      </c>
      <c r="G171" s="17">
        <v>300</v>
      </c>
      <c r="H171" s="9"/>
    </row>
    <row r="172" spans="1:8">
      <c r="A172" s="6">
        <v>170</v>
      </c>
      <c r="B172" s="18" t="s">
        <v>27</v>
      </c>
      <c r="C172" s="17">
        <v>713</v>
      </c>
      <c r="D172" s="17" t="s">
        <v>369</v>
      </c>
      <c r="E172" s="17">
        <v>10772</v>
      </c>
      <c r="F172" s="17" t="s">
        <v>371</v>
      </c>
      <c r="G172" s="17">
        <v>50</v>
      </c>
      <c r="H172" s="9"/>
    </row>
    <row r="173" spans="1:8">
      <c r="A173" s="6">
        <v>171</v>
      </c>
      <c r="B173" s="18" t="s">
        <v>27</v>
      </c>
      <c r="C173" s="17">
        <v>713</v>
      </c>
      <c r="D173" s="17" t="s">
        <v>369</v>
      </c>
      <c r="E173" s="17">
        <v>11449</v>
      </c>
      <c r="F173" s="17" t="s">
        <v>372</v>
      </c>
      <c r="G173" s="17">
        <v>50</v>
      </c>
      <c r="H173" s="9"/>
    </row>
    <row r="174" spans="1:8">
      <c r="A174" s="6">
        <v>172</v>
      </c>
      <c r="B174" s="9" t="s">
        <v>33</v>
      </c>
      <c r="C174" s="22">
        <v>584</v>
      </c>
      <c r="D174" s="22" t="s">
        <v>373</v>
      </c>
      <c r="E174" s="22">
        <v>6123</v>
      </c>
      <c r="F174" s="22" t="s">
        <v>374</v>
      </c>
      <c r="G174" s="22">
        <v>133.4</v>
      </c>
      <c r="H174" s="9"/>
    </row>
    <row r="175" spans="1:8">
      <c r="A175" s="6">
        <v>173</v>
      </c>
      <c r="B175" s="9" t="s">
        <v>33</v>
      </c>
      <c r="C175" s="22">
        <v>584</v>
      </c>
      <c r="D175" s="22" t="s">
        <v>373</v>
      </c>
      <c r="E175" s="22">
        <v>9689</v>
      </c>
      <c r="F175" s="22" t="s">
        <v>375</v>
      </c>
      <c r="G175" s="22">
        <v>133.3</v>
      </c>
      <c r="H175" s="9"/>
    </row>
    <row r="176" spans="1:8">
      <c r="A176" s="6">
        <v>174</v>
      </c>
      <c r="B176" s="9" t="s">
        <v>33</v>
      </c>
      <c r="C176" s="23">
        <v>584</v>
      </c>
      <c r="D176" s="23" t="s">
        <v>373</v>
      </c>
      <c r="E176" s="23">
        <v>6147</v>
      </c>
      <c r="F176" s="23" t="s">
        <v>376</v>
      </c>
      <c r="G176" s="23">
        <v>133.3</v>
      </c>
      <c r="H176" s="9"/>
    </row>
    <row r="177" spans="1:8">
      <c r="A177" s="6">
        <v>175</v>
      </c>
      <c r="B177" s="9" t="s">
        <v>33</v>
      </c>
      <c r="C177" s="23">
        <v>737</v>
      </c>
      <c r="D177" s="24" t="s">
        <v>377</v>
      </c>
      <c r="E177" s="24">
        <v>11292</v>
      </c>
      <c r="F177" s="24" t="s">
        <v>378</v>
      </c>
      <c r="G177" s="24">
        <v>266.5</v>
      </c>
      <c r="H177" s="9"/>
    </row>
    <row r="178" spans="1:8">
      <c r="A178" s="6">
        <v>176</v>
      </c>
      <c r="B178" s="9" t="s">
        <v>33</v>
      </c>
      <c r="C178" s="23">
        <v>737</v>
      </c>
      <c r="D178" s="24" t="s">
        <v>377</v>
      </c>
      <c r="E178" s="24">
        <v>11881</v>
      </c>
      <c r="F178" s="24" t="s">
        <v>379</v>
      </c>
      <c r="G178" s="24">
        <v>133.5</v>
      </c>
      <c r="H178" s="9"/>
    </row>
    <row r="179" spans="1:8">
      <c r="A179" s="6">
        <v>177</v>
      </c>
      <c r="B179" s="9" t="s">
        <v>33</v>
      </c>
      <c r="C179" s="23">
        <v>399</v>
      </c>
      <c r="D179" s="24" t="s">
        <v>380</v>
      </c>
      <c r="E179" s="24">
        <v>11106</v>
      </c>
      <c r="F179" s="24" t="s">
        <v>381</v>
      </c>
      <c r="G179" s="24">
        <v>150</v>
      </c>
      <c r="H179" s="9"/>
    </row>
    <row r="180" spans="1:8">
      <c r="A180" s="6">
        <v>178</v>
      </c>
      <c r="B180" s="9" t="s">
        <v>33</v>
      </c>
      <c r="C180" s="23">
        <v>399</v>
      </c>
      <c r="D180" s="24" t="s">
        <v>380</v>
      </c>
      <c r="E180" s="24">
        <v>7369</v>
      </c>
      <c r="F180" s="24" t="s">
        <v>382</v>
      </c>
      <c r="G180" s="24">
        <v>150</v>
      </c>
      <c r="H180" s="9"/>
    </row>
    <row r="181" spans="1:8">
      <c r="A181" s="6">
        <v>179</v>
      </c>
      <c r="B181" s="9" t="s">
        <v>33</v>
      </c>
      <c r="C181" s="23">
        <v>399</v>
      </c>
      <c r="D181" s="24" t="s">
        <v>380</v>
      </c>
      <c r="E181" s="24">
        <v>11770</v>
      </c>
      <c r="F181" s="24" t="s">
        <v>383</v>
      </c>
      <c r="G181" s="24">
        <v>100</v>
      </c>
      <c r="H181" s="9"/>
    </row>
    <row r="182" spans="1:8">
      <c r="A182" s="6">
        <v>180</v>
      </c>
      <c r="B182" s="9" t="s">
        <v>33</v>
      </c>
      <c r="C182" s="25">
        <v>104430</v>
      </c>
      <c r="D182" s="26" t="s">
        <v>384</v>
      </c>
      <c r="E182" s="25">
        <v>6220</v>
      </c>
      <c r="F182" s="26" t="s">
        <v>385</v>
      </c>
      <c r="G182" s="25">
        <v>200</v>
      </c>
      <c r="H182" s="9"/>
    </row>
    <row r="183" spans="1:8">
      <c r="A183" s="6">
        <v>181</v>
      </c>
      <c r="B183" s="9" t="s">
        <v>33</v>
      </c>
      <c r="C183" s="25">
        <v>104430</v>
      </c>
      <c r="D183" s="26" t="s">
        <v>384</v>
      </c>
      <c r="E183" s="25">
        <v>9295</v>
      </c>
      <c r="F183" s="26" t="s">
        <v>386</v>
      </c>
      <c r="G183" s="25">
        <v>200</v>
      </c>
      <c r="H183" s="9"/>
    </row>
    <row r="184" spans="1:8">
      <c r="A184" s="6">
        <v>182</v>
      </c>
      <c r="B184" s="9" t="s">
        <v>33</v>
      </c>
      <c r="C184" s="25">
        <v>104430</v>
      </c>
      <c r="D184" s="26" t="s">
        <v>384</v>
      </c>
      <c r="E184" s="25">
        <v>5665</v>
      </c>
      <c r="F184" s="26" t="s">
        <v>387</v>
      </c>
      <c r="G184" s="25">
        <v>200</v>
      </c>
      <c r="H184" s="9"/>
    </row>
    <row r="185" spans="1:8">
      <c r="A185" s="6">
        <v>183</v>
      </c>
      <c r="B185" s="9" t="s">
        <v>33</v>
      </c>
      <c r="C185" s="25">
        <v>104430</v>
      </c>
      <c r="D185" s="26" t="s">
        <v>384</v>
      </c>
      <c r="E185" s="25">
        <v>11869</v>
      </c>
      <c r="F185" s="26" t="s">
        <v>388</v>
      </c>
      <c r="G185" s="25">
        <v>101.71</v>
      </c>
      <c r="H185" s="9"/>
    </row>
    <row r="186" spans="1:8">
      <c r="A186" s="6">
        <v>184</v>
      </c>
      <c r="B186" s="9" t="s">
        <v>33</v>
      </c>
      <c r="C186" s="23">
        <v>571</v>
      </c>
      <c r="D186" s="23" t="s">
        <v>389</v>
      </c>
      <c r="E186" s="23">
        <v>6454</v>
      </c>
      <c r="F186" s="27" t="s">
        <v>390</v>
      </c>
      <c r="G186" s="27">
        <v>93</v>
      </c>
      <c r="H186" s="9"/>
    </row>
    <row r="187" spans="1:8">
      <c r="A187" s="6">
        <v>185</v>
      </c>
      <c r="B187" s="9" t="s">
        <v>33</v>
      </c>
      <c r="C187" s="23">
        <v>571</v>
      </c>
      <c r="D187" s="23" t="s">
        <v>389</v>
      </c>
      <c r="E187" s="23">
        <v>5471</v>
      </c>
      <c r="F187" s="27" t="s">
        <v>391</v>
      </c>
      <c r="G187" s="27">
        <v>93</v>
      </c>
      <c r="H187" s="9"/>
    </row>
    <row r="188" spans="1:8">
      <c r="A188" s="6">
        <v>186</v>
      </c>
      <c r="B188" s="9" t="s">
        <v>33</v>
      </c>
      <c r="C188" s="23">
        <v>571</v>
      </c>
      <c r="D188" s="23" t="s">
        <v>389</v>
      </c>
      <c r="E188" s="23">
        <v>11323</v>
      </c>
      <c r="F188" s="27" t="s">
        <v>392</v>
      </c>
      <c r="G188" s="27">
        <v>93</v>
      </c>
      <c r="H188" s="9"/>
    </row>
    <row r="189" spans="1:8">
      <c r="A189" s="6">
        <v>187</v>
      </c>
      <c r="B189" s="9" t="s">
        <v>33</v>
      </c>
      <c r="C189" s="23">
        <v>571</v>
      </c>
      <c r="D189" s="23" t="s">
        <v>389</v>
      </c>
      <c r="E189" s="23">
        <v>11755</v>
      </c>
      <c r="F189" s="27" t="s">
        <v>393</v>
      </c>
      <c r="G189" s="27">
        <v>28</v>
      </c>
      <c r="H189" s="9"/>
    </row>
    <row r="190" spans="1:8">
      <c r="A190" s="6">
        <v>188</v>
      </c>
      <c r="B190" s="9" t="s">
        <v>33</v>
      </c>
      <c r="C190" s="28">
        <v>545</v>
      </c>
      <c r="D190" s="28" t="s">
        <v>40</v>
      </c>
      <c r="E190" s="29">
        <v>11382</v>
      </c>
      <c r="F190" s="29" t="s">
        <v>394</v>
      </c>
      <c r="G190" s="29">
        <v>341.2</v>
      </c>
      <c r="H190" s="9"/>
    </row>
    <row r="191" spans="1:8">
      <c r="A191" s="6">
        <v>189</v>
      </c>
      <c r="B191" s="9" t="s">
        <v>33</v>
      </c>
      <c r="C191" s="28">
        <v>545</v>
      </c>
      <c r="D191" s="28" t="s">
        <v>40</v>
      </c>
      <c r="E191" s="29">
        <v>11143</v>
      </c>
      <c r="F191" s="29" t="s">
        <v>395</v>
      </c>
      <c r="G191" s="29">
        <v>341.2</v>
      </c>
      <c r="H191" s="9"/>
    </row>
    <row r="192" spans="1:8">
      <c r="A192" s="6">
        <v>190</v>
      </c>
      <c r="B192" s="9" t="s">
        <v>33</v>
      </c>
      <c r="C192" s="28">
        <v>707</v>
      </c>
      <c r="D192" s="28" t="s">
        <v>396</v>
      </c>
      <c r="E192" s="29">
        <v>10952</v>
      </c>
      <c r="F192" s="29" t="s">
        <v>397</v>
      </c>
      <c r="G192" s="29">
        <v>520.835</v>
      </c>
      <c r="H192" s="9"/>
    </row>
    <row r="193" spans="1:8">
      <c r="A193" s="6">
        <v>191</v>
      </c>
      <c r="B193" s="9" t="s">
        <v>33</v>
      </c>
      <c r="C193" s="28">
        <v>707</v>
      </c>
      <c r="D193" s="28" t="s">
        <v>396</v>
      </c>
      <c r="E193" s="29">
        <v>6494</v>
      </c>
      <c r="F193" s="29" t="s">
        <v>398</v>
      </c>
      <c r="G193" s="29">
        <v>520.835</v>
      </c>
      <c r="H193" s="9"/>
    </row>
    <row r="194" spans="1:8">
      <c r="A194" s="6">
        <v>192</v>
      </c>
      <c r="B194" s="9" t="s">
        <v>33</v>
      </c>
      <c r="C194" s="28">
        <v>707</v>
      </c>
      <c r="D194" s="28" t="s">
        <v>396</v>
      </c>
      <c r="E194" s="30">
        <v>10951</v>
      </c>
      <c r="F194" s="30" t="s">
        <v>399</v>
      </c>
      <c r="G194" s="29">
        <v>520.835</v>
      </c>
      <c r="H194" s="9"/>
    </row>
    <row r="195" spans="1:8">
      <c r="A195" s="6">
        <v>193</v>
      </c>
      <c r="B195" s="9" t="s">
        <v>33</v>
      </c>
      <c r="C195" s="28">
        <v>707</v>
      </c>
      <c r="D195" s="28" t="s">
        <v>396</v>
      </c>
      <c r="E195" s="29">
        <v>11797</v>
      </c>
      <c r="F195" s="29" t="s">
        <v>400</v>
      </c>
      <c r="G195" s="31">
        <v>520.835</v>
      </c>
      <c r="H195" s="9"/>
    </row>
    <row r="196" spans="1:8">
      <c r="A196" s="6">
        <v>194</v>
      </c>
      <c r="B196" s="9" t="s">
        <v>33</v>
      </c>
      <c r="C196" s="32">
        <v>387</v>
      </c>
      <c r="D196" s="32" t="s">
        <v>401</v>
      </c>
      <c r="E196" s="33">
        <v>5408</v>
      </c>
      <c r="F196" s="33" t="s">
        <v>402</v>
      </c>
      <c r="G196" s="33">
        <v>559.1725</v>
      </c>
      <c r="H196" s="9"/>
    </row>
    <row r="197" spans="1:8">
      <c r="A197" s="6">
        <v>195</v>
      </c>
      <c r="B197" s="9" t="s">
        <v>33</v>
      </c>
      <c r="C197" s="32">
        <v>387</v>
      </c>
      <c r="D197" s="32" t="s">
        <v>401</v>
      </c>
      <c r="E197" s="33">
        <v>5701</v>
      </c>
      <c r="F197" s="33" t="s">
        <v>403</v>
      </c>
      <c r="G197" s="33">
        <v>559.1725</v>
      </c>
      <c r="H197" s="9"/>
    </row>
    <row r="198" spans="1:8">
      <c r="A198" s="6">
        <v>196</v>
      </c>
      <c r="B198" s="9" t="s">
        <v>33</v>
      </c>
      <c r="C198" s="32">
        <v>387</v>
      </c>
      <c r="D198" s="32" t="s">
        <v>401</v>
      </c>
      <c r="E198" s="33">
        <v>10856</v>
      </c>
      <c r="F198" s="33" t="s">
        <v>404</v>
      </c>
      <c r="G198" s="33">
        <v>559.1725</v>
      </c>
      <c r="H198" s="9"/>
    </row>
    <row r="199" spans="1:8">
      <c r="A199" s="6">
        <v>197</v>
      </c>
      <c r="B199" s="9" t="s">
        <v>33</v>
      </c>
      <c r="C199" s="32">
        <v>387</v>
      </c>
      <c r="D199" s="32" t="s">
        <v>401</v>
      </c>
      <c r="E199" s="34">
        <v>11754</v>
      </c>
      <c r="F199" s="35" t="s">
        <v>405</v>
      </c>
      <c r="G199" s="35">
        <v>559.1725</v>
      </c>
      <c r="H199" s="9"/>
    </row>
    <row r="200" spans="1:8">
      <c r="A200" s="6">
        <v>198</v>
      </c>
      <c r="B200" s="9" t="s">
        <v>33</v>
      </c>
      <c r="C200" s="25">
        <v>740</v>
      </c>
      <c r="D200" s="26" t="s">
        <v>406</v>
      </c>
      <c r="E200" s="25">
        <v>9328</v>
      </c>
      <c r="F200" s="26" t="s">
        <v>407</v>
      </c>
      <c r="G200" s="25">
        <v>200</v>
      </c>
      <c r="H200" s="9"/>
    </row>
    <row r="201" spans="1:8">
      <c r="A201" s="6">
        <v>199</v>
      </c>
      <c r="B201" s="9" t="s">
        <v>33</v>
      </c>
      <c r="C201" s="25">
        <v>740</v>
      </c>
      <c r="D201" s="26" t="s">
        <v>406</v>
      </c>
      <c r="E201" s="25">
        <v>9749</v>
      </c>
      <c r="F201" s="26" t="s">
        <v>408</v>
      </c>
      <c r="G201" s="25">
        <v>200</v>
      </c>
      <c r="H201" s="9"/>
    </row>
    <row r="202" spans="1:8">
      <c r="A202" s="6">
        <v>200</v>
      </c>
      <c r="B202" s="9" t="s">
        <v>33</v>
      </c>
      <c r="C202" s="36">
        <v>724</v>
      </c>
      <c r="D202" s="36" t="s">
        <v>409</v>
      </c>
      <c r="E202" s="36">
        <v>9192</v>
      </c>
      <c r="F202" s="36" t="s">
        <v>410</v>
      </c>
      <c r="G202" s="36">
        <v>100</v>
      </c>
      <c r="H202" s="9"/>
    </row>
    <row r="203" spans="1:8">
      <c r="A203" s="6">
        <v>201</v>
      </c>
      <c r="B203" s="9" t="s">
        <v>33</v>
      </c>
      <c r="C203" s="36">
        <v>724</v>
      </c>
      <c r="D203" s="36" t="s">
        <v>409</v>
      </c>
      <c r="E203" s="36">
        <v>4190</v>
      </c>
      <c r="F203" s="36" t="s">
        <v>411</v>
      </c>
      <c r="G203" s="36">
        <v>100</v>
      </c>
      <c r="H203" s="9"/>
    </row>
    <row r="204" spans="1:8">
      <c r="A204" s="6">
        <v>202</v>
      </c>
      <c r="B204" s="9" t="s">
        <v>33</v>
      </c>
      <c r="C204" s="36">
        <v>724</v>
      </c>
      <c r="D204" s="36" t="s">
        <v>409</v>
      </c>
      <c r="E204" s="36">
        <v>10930</v>
      </c>
      <c r="F204" s="36" t="s">
        <v>412</v>
      </c>
      <c r="G204" s="36">
        <v>100</v>
      </c>
      <c r="H204" s="9"/>
    </row>
    <row r="205" spans="1:8">
      <c r="A205" s="6">
        <v>203</v>
      </c>
      <c r="B205" s="9" t="s">
        <v>33</v>
      </c>
      <c r="C205" s="36">
        <v>724</v>
      </c>
      <c r="D205" s="36" t="s">
        <v>409</v>
      </c>
      <c r="E205" s="36">
        <v>11447</v>
      </c>
      <c r="F205" s="36" t="s">
        <v>413</v>
      </c>
      <c r="G205" s="36">
        <v>100</v>
      </c>
      <c r="H205" s="9"/>
    </row>
    <row r="206" spans="1:8">
      <c r="A206" s="6">
        <v>204</v>
      </c>
      <c r="B206" s="9" t="s">
        <v>33</v>
      </c>
      <c r="C206" s="37">
        <v>573</v>
      </c>
      <c r="D206" s="37" t="s">
        <v>414</v>
      </c>
      <c r="E206" s="37">
        <v>5501</v>
      </c>
      <c r="F206" s="37" t="s">
        <v>415</v>
      </c>
      <c r="G206" s="37">
        <v>175</v>
      </c>
      <c r="H206" s="9"/>
    </row>
    <row r="207" spans="1:8">
      <c r="A207" s="6">
        <v>205</v>
      </c>
      <c r="B207" s="9" t="s">
        <v>33</v>
      </c>
      <c r="C207" s="37">
        <v>573</v>
      </c>
      <c r="D207" s="37" t="s">
        <v>414</v>
      </c>
      <c r="E207" s="37">
        <v>11463</v>
      </c>
      <c r="F207" s="37" t="s">
        <v>416</v>
      </c>
      <c r="G207" s="37">
        <v>175</v>
      </c>
      <c r="H207" s="9"/>
    </row>
    <row r="208" spans="1:8">
      <c r="A208" s="6">
        <v>206</v>
      </c>
      <c r="B208" s="9" t="s">
        <v>33</v>
      </c>
      <c r="C208" s="37">
        <v>574</v>
      </c>
      <c r="D208" s="37" t="s">
        <v>414</v>
      </c>
      <c r="E208" s="37">
        <v>11795</v>
      </c>
      <c r="F208" s="37" t="s">
        <v>417</v>
      </c>
      <c r="G208" s="22">
        <v>50</v>
      </c>
      <c r="H208" s="9"/>
    </row>
    <row r="209" spans="1:8">
      <c r="A209" s="6">
        <v>207</v>
      </c>
      <c r="B209" s="9" t="s">
        <v>33</v>
      </c>
      <c r="C209" s="38">
        <v>750</v>
      </c>
      <c r="D209" s="38" t="s">
        <v>418</v>
      </c>
      <c r="E209" s="39">
        <v>4033</v>
      </c>
      <c r="F209" s="39" t="s">
        <v>419</v>
      </c>
      <c r="G209" s="39">
        <v>423</v>
      </c>
      <c r="H209" s="9"/>
    </row>
    <row r="210" spans="1:8">
      <c r="A210" s="6">
        <v>208</v>
      </c>
      <c r="B210" s="9" t="s">
        <v>33</v>
      </c>
      <c r="C210" s="38">
        <v>750</v>
      </c>
      <c r="D210" s="38" t="s">
        <v>418</v>
      </c>
      <c r="E210" s="39">
        <v>11622</v>
      </c>
      <c r="F210" s="39" t="s">
        <v>420</v>
      </c>
      <c r="G210" s="22">
        <v>423</v>
      </c>
      <c r="H210" s="9"/>
    </row>
    <row r="211" spans="1:8">
      <c r="A211" s="6">
        <v>209</v>
      </c>
      <c r="B211" s="9" t="s">
        <v>33</v>
      </c>
      <c r="C211" s="38">
        <v>750</v>
      </c>
      <c r="D211" s="38" t="s">
        <v>418</v>
      </c>
      <c r="E211" s="39">
        <v>10889</v>
      </c>
      <c r="F211" s="39" t="s">
        <v>421</v>
      </c>
      <c r="G211" s="22">
        <v>423</v>
      </c>
      <c r="H211" s="9"/>
    </row>
    <row r="212" spans="1:8">
      <c r="A212" s="6">
        <v>210</v>
      </c>
      <c r="B212" s="9" t="s">
        <v>33</v>
      </c>
      <c r="C212" s="38">
        <v>750</v>
      </c>
      <c r="D212" s="38" t="s">
        <v>418</v>
      </c>
      <c r="E212" s="40">
        <v>11088</v>
      </c>
      <c r="F212" s="40" t="s">
        <v>422</v>
      </c>
      <c r="G212" s="41">
        <v>423</v>
      </c>
      <c r="H212" s="9"/>
    </row>
    <row r="213" spans="1:8">
      <c r="A213" s="6">
        <v>211</v>
      </c>
      <c r="B213" s="9" t="s">
        <v>33</v>
      </c>
      <c r="C213" s="38">
        <v>750</v>
      </c>
      <c r="D213" s="38" t="s">
        <v>418</v>
      </c>
      <c r="E213" s="38">
        <v>11762</v>
      </c>
      <c r="F213" s="38" t="s">
        <v>423</v>
      </c>
      <c r="G213" s="38">
        <v>211.5</v>
      </c>
      <c r="H213" s="9"/>
    </row>
    <row r="214" spans="1:8">
      <c r="A214" s="6">
        <v>212</v>
      </c>
      <c r="B214" s="9" t="s">
        <v>33</v>
      </c>
      <c r="C214" s="38">
        <v>750</v>
      </c>
      <c r="D214" s="38" t="s">
        <v>418</v>
      </c>
      <c r="E214" s="38">
        <v>11875</v>
      </c>
      <c r="F214" s="38" t="s">
        <v>424</v>
      </c>
      <c r="G214" s="38">
        <v>126.4</v>
      </c>
      <c r="H214" s="9"/>
    </row>
    <row r="215" spans="1:8">
      <c r="A215" s="6">
        <v>213</v>
      </c>
      <c r="B215" s="9" t="s">
        <v>425</v>
      </c>
      <c r="C215" s="9">
        <v>307</v>
      </c>
      <c r="D215" s="9" t="s">
        <v>425</v>
      </c>
      <c r="E215" s="9"/>
      <c r="F215" s="9"/>
      <c r="G215" s="9">
        <v>400</v>
      </c>
      <c r="H215" s="9"/>
    </row>
    <row r="216" s="1" customFormat="1" ht="15" customHeight="1" spans="1:8">
      <c r="A216" s="42" t="s">
        <v>426</v>
      </c>
      <c r="B216" s="43"/>
      <c r="C216" s="43"/>
      <c r="D216" s="43"/>
      <c r="E216" s="43"/>
      <c r="F216" s="44"/>
      <c r="G216" s="45">
        <f>SUM(G3:G215)</f>
        <v>48978.14</v>
      </c>
      <c r="H216" s="45"/>
    </row>
    <row r="217" ht="16" customHeight="1" spans="1:8">
      <c r="A217" s="46" t="s">
        <v>427</v>
      </c>
      <c r="B217" s="46"/>
      <c r="C217" s="46"/>
      <c r="D217" s="46"/>
      <c r="E217" s="46"/>
      <c r="F217" s="46"/>
      <c r="G217" s="46"/>
      <c r="H217" s="47"/>
    </row>
    <row r="219" ht="16" customHeight="1" spans="1:8">
      <c r="A219" s="4" t="s">
        <v>428</v>
      </c>
      <c r="B219" s="4"/>
      <c r="C219" s="4"/>
      <c r="D219" s="4"/>
      <c r="E219" s="4"/>
      <c r="F219" s="4"/>
      <c r="G219" s="4"/>
      <c r="H219" s="4"/>
    </row>
    <row r="220" ht="16" customHeight="1" spans="1:8">
      <c r="A220" s="5" t="s">
        <v>1</v>
      </c>
      <c r="B220" s="5" t="s">
        <v>131</v>
      </c>
      <c r="C220" s="5" t="s">
        <v>155</v>
      </c>
      <c r="D220" s="5" t="s">
        <v>3</v>
      </c>
      <c r="E220" s="5" t="s">
        <v>156</v>
      </c>
      <c r="F220" s="4" t="s">
        <v>157</v>
      </c>
      <c r="G220" s="4" t="s">
        <v>158</v>
      </c>
      <c r="H220" s="4" t="s">
        <v>140</v>
      </c>
    </row>
    <row r="221" ht="16" customHeight="1" spans="1:8">
      <c r="A221" s="6">
        <v>1</v>
      </c>
      <c r="B221" s="7" t="s">
        <v>37</v>
      </c>
      <c r="C221" s="8">
        <v>355</v>
      </c>
      <c r="D221" s="8" t="s">
        <v>185</v>
      </c>
      <c r="E221" s="13">
        <v>990467</v>
      </c>
      <c r="F221" s="13" t="s">
        <v>429</v>
      </c>
      <c r="G221" s="13">
        <v>80</v>
      </c>
      <c r="H221" s="13"/>
    </row>
    <row r="222" ht="16" customHeight="1" spans="1:8">
      <c r="A222" s="6">
        <v>2</v>
      </c>
      <c r="B222" s="9" t="s">
        <v>33</v>
      </c>
      <c r="C222" s="23">
        <v>571</v>
      </c>
      <c r="D222" s="23" t="s">
        <v>389</v>
      </c>
      <c r="E222" s="23">
        <v>995987</v>
      </c>
      <c r="F222" s="27" t="s">
        <v>430</v>
      </c>
      <c r="G222" s="27">
        <v>93</v>
      </c>
      <c r="H222" s="9"/>
    </row>
    <row r="223" ht="16" customHeight="1" spans="1:8">
      <c r="A223" s="6">
        <v>3</v>
      </c>
      <c r="B223" s="18" t="s">
        <v>27</v>
      </c>
      <c r="C223" s="20">
        <v>351</v>
      </c>
      <c r="D223" s="20" t="s">
        <v>345</v>
      </c>
      <c r="E223" s="20">
        <v>997487</v>
      </c>
      <c r="F223" s="20" t="s">
        <v>431</v>
      </c>
      <c r="G223" s="20">
        <v>512.8</v>
      </c>
      <c r="H223" s="9"/>
    </row>
    <row r="224" ht="16" customHeight="1" spans="1:8">
      <c r="A224" s="6">
        <v>4</v>
      </c>
      <c r="B224" s="9" t="s">
        <v>29</v>
      </c>
      <c r="C224" s="8">
        <v>343</v>
      </c>
      <c r="D224" s="8" t="s">
        <v>29</v>
      </c>
      <c r="E224" s="8">
        <v>997367</v>
      </c>
      <c r="F224" s="8" t="s">
        <v>432</v>
      </c>
      <c r="G224" s="9">
        <v>23</v>
      </c>
      <c r="H224" s="9"/>
    </row>
    <row r="225" ht="16" customHeight="1" spans="1:8">
      <c r="A225" s="6">
        <v>5</v>
      </c>
      <c r="B225" s="9" t="s">
        <v>29</v>
      </c>
      <c r="C225" s="10">
        <v>582</v>
      </c>
      <c r="D225" s="8" t="s">
        <v>293</v>
      </c>
      <c r="E225" s="10">
        <v>990035</v>
      </c>
      <c r="F225" s="10" t="s">
        <v>433</v>
      </c>
      <c r="G225" s="9">
        <v>253.6</v>
      </c>
      <c r="H225" s="9"/>
    </row>
    <row r="226" ht="16" customHeight="1" spans="1:8">
      <c r="A226" s="6">
        <v>6</v>
      </c>
      <c r="B226" s="9" t="s">
        <v>35</v>
      </c>
      <c r="C226" s="15">
        <v>345</v>
      </c>
      <c r="D226" s="15" t="s">
        <v>233</v>
      </c>
      <c r="E226" s="15">
        <v>991097</v>
      </c>
      <c r="F226" s="10" t="s">
        <v>434</v>
      </c>
      <c r="G226" s="16">
        <v>436</v>
      </c>
      <c r="H226" s="9"/>
    </row>
    <row r="227" ht="16" customHeight="1" spans="1:8">
      <c r="A227" s="42" t="s">
        <v>426</v>
      </c>
      <c r="B227" s="43"/>
      <c r="C227" s="43"/>
      <c r="D227" s="43"/>
      <c r="E227" s="43"/>
      <c r="F227" s="44"/>
      <c r="G227" s="45">
        <f>SUM(G221:G226)</f>
        <v>1398.4</v>
      </c>
      <c r="H227" s="48"/>
    </row>
    <row r="228" ht="16" customHeight="1" spans="1:8">
      <c r="A228" s="46" t="s">
        <v>435</v>
      </c>
      <c r="B228" s="46"/>
      <c r="C228" s="46"/>
      <c r="D228" s="46"/>
      <c r="E228" s="46"/>
      <c r="F228" s="46"/>
      <c r="G228" s="46"/>
      <c r="H228" s="47"/>
    </row>
  </sheetData>
  <mergeCells count="6">
    <mergeCell ref="A1:H1"/>
    <mergeCell ref="A216:F216"/>
    <mergeCell ref="A217:H217"/>
    <mergeCell ref="A219:H219"/>
    <mergeCell ref="A227:F227"/>
    <mergeCell ref="A228:H228"/>
  </mergeCells>
  <pageMargins left="0.471527777777778" right="0.700694444444445" top="0.313888888888889" bottom="0.15625" header="0.15625" footer="0.0777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10.20-10.22数据汇总表</vt:lpstr>
      <vt:lpstr>片长奖罚</vt:lpstr>
      <vt:lpstr>员工奖励分配明细表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2018-10-19T11:20:00Z</dcterms:created>
  <dcterms:modified xsi:type="dcterms:W3CDTF">2018-11-15T02:40:20Z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