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AL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挂错门店见收7-229
</t>
        </r>
      </text>
    </comment>
  </commentList>
</comments>
</file>

<file path=xl/sharedStrings.xml><?xml version="1.0" encoding="utf-8"?>
<sst xmlns="http://schemas.openxmlformats.org/spreadsheetml/2006/main" count="35">
  <si>
    <t>2017年</t>
  </si>
  <si>
    <t>市社保</t>
  </si>
  <si>
    <t>省医保</t>
  </si>
  <si>
    <t>宣汉社保</t>
  </si>
  <si>
    <t>大竹社保</t>
  </si>
  <si>
    <t>开江社保</t>
  </si>
  <si>
    <t>达州社保</t>
  </si>
  <si>
    <t>万源社保</t>
  </si>
  <si>
    <t>渠县社保</t>
  </si>
  <si>
    <t>通川社保</t>
  </si>
  <si>
    <t>达川社保</t>
  </si>
  <si>
    <t>POS</t>
  </si>
  <si>
    <t>微信</t>
  </si>
  <si>
    <t>支付宝</t>
  </si>
  <si>
    <t>美团</t>
  </si>
  <si>
    <t>药直达</t>
  </si>
  <si>
    <t>亿保</t>
  </si>
  <si>
    <t>泰康</t>
  </si>
  <si>
    <t>普康卡</t>
  </si>
  <si>
    <t>京东钱包</t>
  </si>
  <si>
    <t>仁和国康</t>
  </si>
  <si>
    <t>和信通</t>
  </si>
  <si>
    <t>门店名称</t>
  </si>
  <si>
    <t>挂账金额</t>
  </si>
  <si>
    <t>回款金额</t>
  </si>
  <si>
    <t>市差异</t>
  </si>
  <si>
    <t>省保证金</t>
  </si>
  <si>
    <t>省差异</t>
  </si>
  <si>
    <t>差异</t>
  </si>
  <si>
    <t>保证金</t>
  </si>
  <si>
    <t>微信差异</t>
  </si>
  <si>
    <t>支付宝差异</t>
  </si>
  <si>
    <t>2.17回款72.3挂错平安卡</t>
  </si>
  <si>
    <t>挂账</t>
  </si>
  <si>
    <t>达州片区合计少3338.06元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</si>
</sst>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 "/>
    <numFmt numFmtId="44" formatCode="_ &quot;￥&quot;* #,##0.00_ ;_ &quot;￥&quot;* \-#,##0.00_ ;_ &quot;￥&quot;* &quot;-&quot;??_ ;_ @_ "/>
    <numFmt numFmtId="178" formatCode="m&quot;月&quot;d&quot;日&quot;;@"/>
  </numFmts>
  <fonts count="30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center"/>
    </xf>
    <xf numFmtId="176" fontId="4" fillId="2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7" fillId="3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2" fontId="9" fillId="0" borderId="0" xfId="0" applyNumberFormat="1" applyFont="1" applyFill="1" applyBorder="1" applyAlignment="1"/>
    <xf numFmtId="176" fontId="0" fillId="0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6" xfId="0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58" fontId="0" fillId="0" borderId="0" xfId="0" applyNumberFormat="1" applyFill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43" fontId="1" fillId="0" borderId="1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6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21"/>
  <sheetViews>
    <sheetView tabSelected="1" zoomScale="130" zoomScaleNormal="130" workbookViewId="0">
      <pane xSplit="1" topLeftCell="V1" activePane="topRight" state="frozen"/>
      <selection/>
      <selection pane="topRight" activeCell="O16" sqref="O16"/>
    </sheetView>
  </sheetViews>
  <sheetFormatPr defaultColWidth="9" defaultRowHeight="14.25"/>
  <cols>
    <col min="1" max="1" width="9" style="4"/>
    <col min="2" max="3" width="9.375" style="4"/>
    <col min="4" max="6" width="9" style="4"/>
    <col min="7" max="7" width="9" style="5"/>
    <col min="8" max="8" width="9.375" style="5"/>
    <col min="9" max="9" width="9.375" style="4"/>
    <col min="10" max="10" width="9" style="4"/>
    <col min="11" max="11" width="9.375" style="4"/>
    <col min="12" max="13" width="9" style="4"/>
    <col min="14" max="14" width="10.75" style="4" customWidth="1"/>
    <col min="15" max="15" width="13.75" style="4"/>
    <col min="16" max="17" width="9" style="4"/>
    <col min="18" max="18" width="9.375" style="4"/>
    <col min="19" max="20" width="9" style="4"/>
    <col min="21" max="21" width="10.375" style="4"/>
    <col min="22" max="24" width="9" style="4"/>
    <col min="25" max="25" width="10.375" style="4"/>
    <col min="26" max="27" width="9" style="4"/>
    <col min="28" max="28" width="12.625" style="5"/>
    <col min="29" max="29" width="11.5" style="5"/>
    <col min="30" max="31" width="9" style="4"/>
    <col min="32" max="32" width="13.75" style="4"/>
    <col min="33" max="34" width="9" style="4"/>
    <col min="35" max="37" width="9.375" style="4"/>
    <col min="38" max="59" width="9" style="4"/>
    <col min="60" max="60" width="9.375" style="4"/>
    <col min="61" max="16384" width="9" style="4"/>
  </cols>
  <sheetData>
    <row r="1" s="1" customFormat="1" ht="18.75" spans="1:68">
      <c r="A1" s="6" t="s">
        <v>0</v>
      </c>
      <c r="B1" s="7" t="s">
        <v>1</v>
      </c>
      <c r="C1" s="8"/>
      <c r="D1" s="9"/>
      <c r="E1" s="10" t="s">
        <v>2</v>
      </c>
      <c r="F1" s="11"/>
      <c r="G1" s="12"/>
      <c r="H1" s="13"/>
      <c r="I1" s="27" t="s">
        <v>3</v>
      </c>
      <c r="J1" s="27"/>
      <c r="K1" s="27"/>
      <c r="L1" s="27" t="s">
        <v>4</v>
      </c>
      <c r="M1" s="27"/>
      <c r="N1" s="27"/>
      <c r="O1" s="27"/>
      <c r="P1" s="27" t="s">
        <v>5</v>
      </c>
      <c r="Q1" s="27"/>
      <c r="R1" s="27"/>
      <c r="S1" s="27" t="s">
        <v>6</v>
      </c>
      <c r="T1" s="27"/>
      <c r="U1" s="27"/>
      <c r="V1" s="27" t="s">
        <v>7</v>
      </c>
      <c r="W1" s="27"/>
      <c r="X1" s="27"/>
      <c r="Y1" s="27"/>
      <c r="Z1" s="27" t="s">
        <v>8</v>
      </c>
      <c r="AA1" s="27"/>
      <c r="AB1" s="40"/>
      <c r="AC1" s="40"/>
      <c r="AD1" s="27" t="s">
        <v>9</v>
      </c>
      <c r="AE1" s="27"/>
      <c r="AF1" s="27"/>
      <c r="AG1" s="27" t="s">
        <v>10</v>
      </c>
      <c r="AH1" s="27"/>
      <c r="AI1" s="27"/>
      <c r="AJ1" s="10" t="s">
        <v>11</v>
      </c>
      <c r="AK1" s="10"/>
      <c r="AL1" s="49"/>
      <c r="AM1" s="10" t="s">
        <v>12</v>
      </c>
      <c r="AN1" s="10"/>
      <c r="AO1" s="10"/>
      <c r="AP1" s="10" t="s">
        <v>13</v>
      </c>
      <c r="AQ1" s="10"/>
      <c r="AR1" s="10"/>
      <c r="AS1" s="27" t="s">
        <v>14</v>
      </c>
      <c r="AT1" s="27"/>
      <c r="AU1" s="27"/>
      <c r="AV1" s="27" t="s">
        <v>15</v>
      </c>
      <c r="AW1" s="27"/>
      <c r="AX1" s="27"/>
      <c r="AY1" s="27" t="s">
        <v>16</v>
      </c>
      <c r="AZ1" s="27"/>
      <c r="BA1" s="27"/>
      <c r="BB1" s="27" t="s">
        <v>17</v>
      </c>
      <c r="BC1" s="27"/>
      <c r="BD1" s="27"/>
      <c r="BE1" s="27" t="s">
        <v>18</v>
      </c>
      <c r="BF1" s="27"/>
      <c r="BG1" s="27"/>
      <c r="BH1" s="27" t="s">
        <v>19</v>
      </c>
      <c r="BI1" s="27"/>
      <c r="BJ1" s="27"/>
      <c r="BK1" s="27" t="s">
        <v>20</v>
      </c>
      <c r="BL1" s="27"/>
      <c r="BM1" s="27"/>
      <c r="BN1" s="27" t="s">
        <v>21</v>
      </c>
      <c r="BO1" s="27"/>
      <c r="BP1" s="27"/>
    </row>
    <row r="2" s="2" customFormat="1" spans="1:68">
      <c r="A2" s="14" t="s">
        <v>22</v>
      </c>
      <c r="B2" s="15" t="s">
        <v>23</v>
      </c>
      <c r="C2" s="15" t="s">
        <v>24</v>
      </c>
      <c r="D2" s="16" t="s">
        <v>25</v>
      </c>
      <c r="E2" s="15" t="s">
        <v>23</v>
      </c>
      <c r="F2" s="15" t="s">
        <v>24</v>
      </c>
      <c r="G2" s="17" t="s">
        <v>26</v>
      </c>
      <c r="H2" s="17" t="s">
        <v>27</v>
      </c>
      <c r="I2" s="14" t="s">
        <v>23</v>
      </c>
      <c r="J2" s="14" t="s">
        <v>24</v>
      </c>
      <c r="K2" s="14" t="s">
        <v>28</v>
      </c>
      <c r="L2" s="14" t="s">
        <v>23</v>
      </c>
      <c r="M2" s="14" t="s">
        <v>24</v>
      </c>
      <c r="N2" s="14" t="s">
        <v>29</v>
      </c>
      <c r="O2" s="14" t="s">
        <v>28</v>
      </c>
      <c r="P2" s="14" t="s">
        <v>23</v>
      </c>
      <c r="Q2" s="14" t="s">
        <v>24</v>
      </c>
      <c r="R2" s="14" t="s">
        <v>28</v>
      </c>
      <c r="S2" s="14" t="s">
        <v>23</v>
      </c>
      <c r="T2" s="14" t="s">
        <v>24</v>
      </c>
      <c r="U2" s="14" t="s">
        <v>28</v>
      </c>
      <c r="V2" s="14" t="s">
        <v>23</v>
      </c>
      <c r="W2" s="14" t="s">
        <v>24</v>
      </c>
      <c r="X2" s="14" t="s">
        <v>29</v>
      </c>
      <c r="Y2" s="14" t="s">
        <v>28</v>
      </c>
      <c r="Z2" s="14" t="s">
        <v>23</v>
      </c>
      <c r="AA2" s="14" t="s">
        <v>24</v>
      </c>
      <c r="AB2" s="17" t="s">
        <v>29</v>
      </c>
      <c r="AC2" s="17" t="s">
        <v>28</v>
      </c>
      <c r="AD2" s="15" t="s">
        <v>23</v>
      </c>
      <c r="AE2" s="15" t="s">
        <v>24</v>
      </c>
      <c r="AF2" s="16" t="s">
        <v>28</v>
      </c>
      <c r="AG2" s="15" t="s">
        <v>23</v>
      </c>
      <c r="AH2" s="15" t="s">
        <v>24</v>
      </c>
      <c r="AI2" s="16" t="s">
        <v>28</v>
      </c>
      <c r="AJ2" s="15" t="s">
        <v>23</v>
      </c>
      <c r="AK2" s="15" t="s">
        <v>24</v>
      </c>
      <c r="AL2" s="16" t="s">
        <v>28</v>
      </c>
      <c r="AM2" s="15" t="s">
        <v>23</v>
      </c>
      <c r="AN2" s="15" t="s">
        <v>24</v>
      </c>
      <c r="AO2" s="14" t="s">
        <v>30</v>
      </c>
      <c r="AP2" s="14" t="s">
        <v>23</v>
      </c>
      <c r="AQ2" s="14" t="s">
        <v>24</v>
      </c>
      <c r="AR2" s="14" t="s">
        <v>31</v>
      </c>
      <c r="AS2" s="14" t="s">
        <v>23</v>
      </c>
      <c r="AT2" s="14" t="s">
        <v>24</v>
      </c>
      <c r="AU2" s="14" t="s">
        <v>28</v>
      </c>
      <c r="AV2" s="14" t="s">
        <v>23</v>
      </c>
      <c r="AW2" s="14" t="s">
        <v>24</v>
      </c>
      <c r="AX2" s="14" t="s">
        <v>28</v>
      </c>
      <c r="AY2" s="14" t="s">
        <v>23</v>
      </c>
      <c r="AZ2" s="14" t="s">
        <v>24</v>
      </c>
      <c r="BA2" s="14" t="s">
        <v>28</v>
      </c>
      <c r="BB2" s="55" t="s">
        <v>23</v>
      </c>
      <c r="BC2" s="55" t="s">
        <v>24</v>
      </c>
      <c r="BD2" s="55" t="s">
        <v>28</v>
      </c>
      <c r="BE2" s="55" t="s">
        <v>23</v>
      </c>
      <c r="BF2" s="55" t="s">
        <v>24</v>
      </c>
      <c r="BG2" s="55" t="s">
        <v>28</v>
      </c>
      <c r="BH2" s="55" t="s">
        <v>23</v>
      </c>
      <c r="BI2" s="55" t="s">
        <v>24</v>
      </c>
      <c r="BJ2" s="55" t="s">
        <v>28</v>
      </c>
      <c r="BK2" s="55" t="s">
        <v>23</v>
      </c>
      <c r="BL2" s="55" t="s">
        <v>24</v>
      </c>
      <c r="BM2" s="60" t="s">
        <v>28</v>
      </c>
      <c r="BN2" s="55" t="s">
        <v>23</v>
      </c>
      <c r="BO2" s="55" t="s">
        <v>24</v>
      </c>
      <c r="BP2" s="60" t="s">
        <v>28</v>
      </c>
    </row>
    <row r="3" s="3" customFormat="1" spans="1:68">
      <c r="A3" s="3">
        <v>1</v>
      </c>
      <c r="B3" s="3">
        <v>64080.76</v>
      </c>
      <c r="C3" s="3">
        <v>64081.02</v>
      </c>
      <c r="D3" s="18">
        <f t="shared" ref="D3:D8" si="0">C3-B3</f>
        <v>0.259999999994761</v>
      </c>
      <c r="E3" s="3">
        <v>6941</v>
      </c>
      <c r="F3" s="3">
        <v>6274.35</v>
      </c>
      <c r="G3" s="19">
        <f t="shared" ref="G3:G10" si="1">F3/0.9*0.1</f>
        <v>697.15</v>
      </c>
      <c r="H3" s="20">
        <f t="shared" ref="H3:H14" si="2">G3+F3-E3</f>
        <v>30.5</v>
      </c>
      <c r="I3" s="3">
        <v>17839.66</v>
      </c>
      <c r="J3" s="3">
        <v>17758.94</v>
      </c>
      <c r="K3" s="28">
        <f>J3-I3</f>
        <v>-80.7199999999975</v>
      </c>
      <c r="L3" s="3">
        <v>1928.72</v>
      </c>
      <c r="M3" s="3">
        <v>1832.28</v>
      </c>
      <c r="N3" s="19">
        <f>M3/0.95*0.05</f>
        <v>96.4357894736842</v>
      </c>
      <c r="O3" s="19">
        <f>N3+M3-L3</f>
        <v>-0.00421052631577368</v>
      </c>
      <c r="P3" s="29">
        <v>5355.05</v>
      </c>
      <c r="Q3" s="3">
        <v>5355.05</v>
      </c>
      <c r="R3" s="3">
        <f>Q3-P3</f>
        <v>0</v>
      </c>
      <c r="S3" s="22">
        <v>75438.25</v>
      </c>
      <c r="T3" s="22">
        <v>74407.32</v>
      </c>
      <c r="U3" s="23">
        <f>T3-S3</f>
        <v>-1030.92999999999</v>
      </c>
      <c r="V3" s="3">
        <v>3859.45</v>
      </c>
      <c r="W3" s="29">
        <v>3580.93</v>
      </c>
      <c r="X3" s="3">
        <f>W3/0.95*0.05</f>
        <v>188.47</v>
      </c>
      <c r="Y3" s="28">
        <f>X3+W3-V3</f>
        <v>-90.0500000000006</v>
      </c>
      <c r="Z3" s="22">
        <v>43985.35</v>
      </c>
      <c r="AA3" s="22">
        <v>42559.6</v>
      </c>
      <c r="AB3" s="30">
        <f>AA3/0.95*0.05</f>
        <v>2239.97894736842</v>
      </c>
      <c r="AC3" s="31">
        <f>AB3+AA3-Z3</f>
        <v>814.228947368414</v>
      </c>
      <c r="AD3" s="41"/>
      <c r="AE3" s="41"/>
      <c r="AF3" s="41"/>
      <c r="AJ3" s="3">
        <v>13733.57</v>
      </c>
      <c r="AK3" s="3">
        <v>13733.57</v>
      </c>
      <c r="AL3" s="3">
        <f t="shared" ref="AL3:AL14" si="3">AK3-AJ3</f>
        <v>0</v>
      </c>
      <c r="AM3" s="3">
        <v>2621.88</v>
      </c>
      <c r="AN3" s="3">
        <v>2627.38</v>
      </c>
      <c r="AO3" s="28">
        <f t="shared" ref="AO3:AO14" si="4">AN3-AM3</f>
        <v>5.5</v>
      </c>
      <c r="AP3" s="3">
        <v>1725.67</v>
      </c>
      <c r="AQ3" s="3">
        <v>1725.67</v>
      </c>
      <c r="AR3" s="3">
        <f t="shared" ref="AR3:AR14" si="5">AQ3-AP3</f>
        <v>0</v>
      </c>
      <c r="AS3" s="54"/>
      <c r="AT3" s="54"/>
      <c r="AU3" s="54"/>
      <c r="AV3" s="54"/>
      <c r="AW3" s="54"/>
      <c r="AX3" s="54"/>
      <c r="AY3" s="3">
        <v>2681.8</v>
      </c>
      <c r="AZ3" s="3">
        <v>2681.8</v>
      </c>
      <c r="BA3" s="3">
        <f t="shared" ref="BA3:BA10" si="6">AZ3-AY3</f>
        <v>0</v>
      </c>
      <c r="BB3" s="41"/>
      <c r="BC3" s="41"/>
      <c r="BD3" s="41">
        <f t="shared" ref="BD3:BD10" si="7">BC3-BB3</f>
        <v>0</v>
      </c>
      <c r="BE3" s="54"/>
      <c r="BF3" s="54"/>
      <c r="BG3" s="54"/>
      <c r="BH3" s="22">
        <v>662</v>
      </c>
      <c r="BI3" s="22">
        <v>673.4</v>
      </c>
      <c r="BJ3" s="58">
        <f>BI3-BH3</f>
        <v>11.4</v>
      </c>
      <c r="BK3" s="54"/>
      <c r="BL3" s="54"/>
      <c r="BM3" s="54"/>
      <c r="BN3" s="54"/>
      <c r="BO3" s="54"/>
      <c r="BP3" s="54"/>
    </row>
    <row r="4" s="3" customFormat="1" spans="1:68">
      <c r="A4" s="3">
        <v>2</v>
      </c>
      <c r="B4" s="3">
        <v>42812.85</v>
      </c>
      <c r="C4" s="3">
        <v>42812.82</v>
      </c>
      <c r="D4" s="18">
        <f t="shared" si="0"/>
        <v>-0.0299999999988358</v>
      </c>
      <c r="E4" s="3">
        <v>1975.67</v>
      </c>
      <c r="F4" s="3">
        <v>1778.1</v>
      </c>
      <c r="G4" s="19">
        <f t="shared" si="1"/>
        <v>197.566666666667</v>
      </c>
      <c r="H4" s="21">
        <f t="shared" si="2"/>
        <v>-0.00333333333310293</v>
      </c>
      <c r="I4" s="3">
        <v>9251.61</v>
      </c>
      <c r="J4" s="3">
        <v>9322.51</v>
      </c>
      <c r="K4" s="28">
        <f t="shared" ref="K4:K14" si="8">J4-I4</f>
        <v>70.8999999999996</v>
      </c>
      <c r="L4" s="3">
        <v>1620.95</v>
      </c>
      <c r="M4" s="3">
        <v>1539.9</v>
      </c>
      <c r="N4" s="19">
        <f>M4/0.95*0.05</f>
        <v>81.0473684210526</v>
      </c>
      <c r="O4" s="19">
        <f>N4+M4-L4</f>
        <v>-0.00263157894733013</v>
      </c>
      <c r="P4" s="3">
        <v>2919.21</v>
      </c>
      <c r="Q4" s="3">
        <v>2952.41</v>
      </c>
      <c r="R4" s="18">
        <f t="shared" ref="R4:R14" si="9">Q4-P4</f>
        <v>33.2000000000003</v>
      </c>
      <c r="S4" s="32"/>
      <c r="T4" s="32"/>
      <c r="U4" s="39"/>
      <c r="V4" s="3">
        <v>2853.2</v>
      </c>
      <c r="W4" s="3">
        <v>2710.54</v>
      </c>
      <c r="X4" s="3">
        <f>W4/0.95*0.05</f>
        <v>142.66</v>
      </c>
      <c r="Y4" s="3">
        <f>X4+W4-V4</f>
        <v>0</v>
      </c>
      <c r="Z4" s="32"/>
      <c r="AA4" s="32"/>
      <c r="AB4" s="33"/>
      <c r="AC4" s="34"/>
      <c r="AD4" s="3">
        <v>64.2</v>
      </c>
      <c r="AE4" s="22">
        <v>5142.25</v>
      </c>
      <c r="AF4" s="23">
        <f>AE4-AD4-AD5-AD6-AD7-AD8-AD9</f>
        <v>-587.73</v>
      </c>
      <c r="AG4" s="3">
        <v>59.8</v>
      </c>
      <c r="AH4" s="22">
        <v>9735.71</v>
      </c>
      <c r="AI4" s="23">
        <f>AH4-AG4-AG5-AG6-AG7-AG8-AG9-AG10</f>
        <v>1137.96</v>
      </c>
      <c r="AJ4" s="3">
        <v>4134</v>
      </c>
      <c r="AK4" s="3">
        <v>4134</v>
      </c>
      <c r="AL4" s="3">
        <f t="shared" si="3"/>
        <v>0</v>
      </c>
      <c r="AM4" s="3">
        <v>1973.34</v>
      </c>
      <c r="AN4" s="3">
        <v>2046.44</v>
      </c>
      <c r="AO4" s="28">
        <f t="shared" si="4"/>
        <v>73.1000000000001</v>
      </c>
      <c r="AP4" s="3">
        <v>680.96</v>
      </c>
      <c r="AQ4" s="3">
        <v>680.96</v>
      </c>
      <c r="AR4" s="3">
        <f t="shared" si="5"/>
        <v>0</v>
      </c>
      <c r="AS4" s="54"/>
      <c r="AT4" s="54"/>
      <c r="AU4" s="54"/>
      <c r="AV4" s="54"/>
      <c r="AW4" s="54"/>
      <c r="AX4" s="54"/>
      <c r="AY4" s="3">
        <v>533.9</v>
      </c>
      <c r="AZ4" s="3">
        <v>533.9</v>
      </c>
      <c r="BA4" s="3">
        <f t="shared" si="6"/>
        <v>0</v>
      </c>
      <c r="BB4" s="41"/>
      <c r="BC4" s="41"/>
      <c r="BD4" s="41">
        <f t="shared" si="7"/>
        <v>0</v>
      </c>
      <c r="BE4" s="54"/>
      <c r="BF4" s="54"/>
      <c r="BG4" s="54"/>
      <c r="BH4" s="24"/>
      <c r="BI4" s="24"/>
      <c r="BJ4" s="59"/>
      <c r="BK4" s="54"/>
      <c r="BL4" s="54"/>
      <c r="BM4" s="54"/>
      <c r="BN4" s="54"/>
      <c r="BO4" s="54"/>
      <c r="BP4" s="54"/>
    </row>
    <row r="5" s="3" customFormat="1" spans="1:68">
      <c r="A5" s="3">
        <v>3</v>
      </c>
      <c r="B5" s="3">
        <v>47342.55</v>
      </c>
      <c r="C5" s="3">
        <v>47347.55</v>
      </c>
      <c r="D5" s="3">
        <f t="shared" si="0"/>
        <v>5</v>
      </c>
      <c r="E5" s="3">
        <v>5042.54</v>
      </c>
      <c r="F5" s="3">
        <v>4538.46</v>
      </c>
      <c r="G5" s="19">
        <f t="shared" si="1"/>
        <v>504.273333333333</v>
      </c>
      <c r="H5" s="19">
        <f t="shared" si="2"/>
        <v>0.193333333332703</v>
      </c>
      <c r="I5" s="3">
        <v>9981.93</v>
      </c>
      <c r="J5" s="3">
        <v>9981.93</v>
      </c>
      <c r="K5" s="3">
        <f t="shared" si="8"/>
        <v>0</v>
      </c>
      <c r="L5" s="3">
        <v>2185.6</v>
      </c>
      <c r="M5" s="3">
        <v>1662.8</v>
      </c>
      <c r="N5" s="19">
        <v>0</v>
      </c>
      <c r="O5" s="21">
        <f>N5+M5-L5</f>
        <v>-522.8</v>
      </c>
      <c r="P5" s="3">
        <v>6526.03</v>
      </c>
      <c r="Q5" s="3">
        <v>5664.63</v>
      </c>
      <c r="R5" s="18">
        <f t="shared" si="9"/>
        <v>-861.4</v>
      </c>
      <c r="S5" s="32"/>
      <c r="T5" s="32"/>
      <c r="U5" s="39"/>
      <c r="V5" s="3">
        <v>6481.61</v>
      </c>
      <c r="W5" s="3">
        <v>6614.01</v>
      </c>
      <c r="X5" s="3">
        <v>0</v>
      </c>
      <c r="Y5" s="18">
        <f>W5-V5</f>
        <v>132.4</v>
      </c>
      <c r="Z5" s="32"/>
      <c r="AA5" s="32"/>
      <c r="AB5" s="33"/>
      <c r="AC5" s="34"/>
      <c r="AD5" s="3">
        <v>558.83</v>
      </c>
      <c r="AE5" s="32"/>
      <c r="AF5" s="39"/>
      <c r="AG5" s="3">
        <v>602.4</v>
      </c>
      <c r="AH5" s="32"/>
      <c r="AI5" s="39"/>
      <c r="AJ5" s="3">
        <v>13161.13</v>
      </c>
      <c r="AK5" s="3">
        <v>13189.56</v>
      </c>
      <c r="AL5" s="28">
        <f t="shared" si="3"/>
        <v>28.4300000000003</v>
      </c>
      <c r="AM5" s="3">
        <v>2649.51</v>
      </c>
      <c r="AN5" s="3">
        <v>2741.92</v>
      </c>
      <c r="AO5" s="18">
        <f t="shared" si="4"/>
        <v>92.4099999999999</v>
      </c>
      <c r="AP5" s="22">
        <v>18112.65</v>
      </c>
      <c r="AQ5" s="22">
        <v>18114.85</v>
      </c>
      <c r="AR5" s="23">
        <f t="shared" si="5"/>
        <v>2.19999999999709</v>
      </c>
      <c r="AS5" s="41"/>
      <c r="AT5" s="41"/>
      <c r="AU5" s="41"/>
      <c r="AV5" s="41"/>
      <c r="AW5" s="41"/>
      <c r="AX5" s="41"/>
      <c r="AY5" s="3">
        <v>293.4</v>
      </c>
      <c r="AZ5" s="3">
        <v>293.4</v>
      </c>
      <c r="BA5" s="3">
        <f t="shared" si="6"/>
        <v>0</v>
      </c>
      <c r="BB5" s="41"/>
      <c r="BC5" s="41"/>
      <c r="BD5" s="41">
        <f t="shared" si="7"/>
        <v>0</v>
      </c>
      <c r="BE5" s="41"/>
      <c r="BF5" s="41"/>
      <c r="BG5" s="41"/>
      <c r="BH5" s="3">
        <v>923.36</v>
      </c>
      <c r="BI5" s="3">
        <v>942.16</v>
      </c>
      <c r="BJ5" s="18">
        <f t="shared" ref="BJ5:BJ14" si="10">BI5-BH5</f>
        <v>18.8</v>
      </c>
      <c r="BK5" s="41"/>
      <c r="BL5" s="41"/>
      <c r="BM5" s="41"/>
      <c r="BN5" s="41"/>
      <c r="BO5" s="41"/>
      <c r="BP5" s="41"/>
    </row>
    <row r="6" s="3" customFormat="1" spans="1:68">
      <c r="A6" s="3">
        <v>4</v>
      </c>
      <c r="B6" s="3">
        <v>46161.57</v>
      </c>
      <c r="C6" s="3">
        <v>46161.97</v>
      </c>
      <c r="D6" s="3">
        <f t="shared" si="0"/>
        <v>0.400000000001455</v>
      </c>
      <c r="E6" s="3">
        <v>7417.34</v>
      </c>
      <c r="F6" s="3">
        <v>6675.61</v>
      </c>
      <c r="G6" s="19">
        <f t="shared" si="1"/>
        <v>741.734444444444</v>
      </c>
      <c r="H6" s="19">
        <f t="shared" si="2"/>
        <v>0.00444444444383407</v>
      </c>
      <c r="I6" s="3">
        <v>9176.49</v>
      </c>
      <c r="J6" s="3">
        <v>9176.29</v>
      </c>
      <c r="K6" s="3">
        <f t="shared" si="8"/>
        <v>-0.199999999998909</v>
      </c>
      <c r="L6" s="3">
        <v>905.2</v>
      </c>
      <c r="M6" s="22">
        <v>6750.86</v>
      </c>
      <c r="N6" s="30">
        <v>0</v>
      </c>
      <c r="O6" s="31">
        <f>M6-L6-L7-L8-L9</f>
        <v>-334.5</v>
      </c>
      <c r="P6" s="3">
        <v>2916.62</v>
      </c>
      <c r="Q6" s="3">
        <v>2745.02</v>
      </c>
      <c r="R6" s="18">
        <f t="shared" si="9"/>
        <v>-171.6</v>
      </c>
      <c r="S6" s="32"/>
      <c r="T6" s="32"/>
      <c r="U6" s="39"/>
      <c r="V6" s="3">
        <v>5127.99</v>
      </c>
      <c r="W6" s="3">
        <v>5299.59</v>
      </c>
      <c r="X6" s="3">
        <v>0</v>
      </c>
      <c r="Y6" s="18">
        <f t="shared" ref="Y6:Y14" si="11">W6-V6</f>
        <v>171.6</v>
      </c>
      <c r="Z6" s="32"/>
      <c r="AA6" s="32"/>
      <c r="AB6" s="33"/>
      <c r="AC6" s="34"/>
      <c r="AD6" s="3">
        <v>1074.41</v>
      </c>
      <c r="AE6" s="32"/>
      <c r="AF6" s="39"/>
      <c r="AG6" s="3">
        <v>514.1</v>
      </c>
      <c r="AH6" s="32"/>
      <c r="AI6" s="39"/>
      <c r="AJ6" s="3">
        <v>11125.85</v>
      </c>
      <c r="AK6" s="3">
        <v>11097.05</v>
      </c>
      <c r="AL6" s="28">
        <f t="shared" si="3"/>
        <v>-28.8000000000011</v>
      </c>
      <c r="AM6" s="22">
        <v>19349.37</v>
      </c>
      <c r="AN6" s="22">
        <v>19349.31</v>
      </c>
      <c r="AO6" s="22">
        <f t="shared" si="4"/>
        <v>-0.0599999999976717</v>
      </c>
      <c r="AP6" s="32"/>
      <c r="AQ6" s="32"/>
      <c r="AR6" s="39"/>
      <c r="AS6" s="41"/>
      <c r="AT6" s="41"/>
      <c r="AU6" s="41"/>
      <c r="AV6" s="41"/>
      <c r="AW6" s="41"/>
      <c r="AX6" s="41"/>
      <c r="AY6" s="3">
        <v>3037.3</v>
      </c>
      <c r="AZ6" s="3">
        <v>3037.3</v>
      </c>
      <c r="BA6" s="3">
        <f t="shared" si="6"/>
        <v>0</v>
      </c>
      <c r="BB6" s="41"/>
      <c r="BC6" s="41"/>
      <c r="BD6" s="41">
        <f t="shared" si="7"/>
        <v>0</v>
      </c>
      <c r="BE6" s="41"/>
      <c r="BF6" s="41"/>
      <c r="BG6" s="41"/>
      <c r="BH6" s="3">
        <v>722.38</v>
      </c>
      <c r="BI6" s="3">
        <v>722.38</v>
      </c>
      <c r="BJ6" s="3">
        <f t="shared" si="10"/>
        <v>0</v>
      </c>
      <c r="BK6" s="41"/>
      <c r="BL6" s="41"/>
      <c r="BM6" s="41"/>
      <c r="BN6" s="41"/>
      <c r="BO6" s="41"/>
      <c r="BP6" s="41"/>
    </row>
    <row r="7" s="3" customFormat="1" spans="1:68">
      <c r="A7" s="3">
        <v>5</v>
      </c>
      <c r="B7" s="3">
        <v>45957.17</v>
      </c>
      <c r="C7" s="3">
        <v>46031.22</v>
      </c>
      <c r="D7" s="18">
        <f t="shared" si="0"/>
        <v>74.0500000000029</v>
      </c>
      <c r="E7" s="3">
        <v>6367.44</v>
      </c>
      <c r="F7" s="3">
        <v>5627.72</v>
      </c>
      <c r="G7" s="19">
        <f t="shared" si="1"/>
        <v>625.302222222222</v>
      </c>
      <c r="H7" s="21">
        <f t="shared" si="2"/>
        <v>-114.417777777778</v>
      </c>
      <c r="I7" s="3">
        <v>10336</v>
      </c>
      <c r="J7" s="3">
        <v>10336</v>
      </c>
      <c r="K7" s="3">
        <f t="shared" si="8"/>
        <v>0</v>
      </c>
      <c r="L7" s="3">
        <v>3545.96</v>
      </c>
      <c r="M7" s="32"/>
      <c r="N7" s="33"/>
      <c r="O7" s="34"/>
      <c r="P7" s="3">
        <v>3010.77</v>
      </c>
      <c r="Q7" s="3">
        <v>3050.57</v>
      </c>
      <c r="R7" s="18">
        <f t="shared" si="9"/>
        <v>39.7999999999997</v>
      </c>
      <c r="S7" s="32"/>
      <c r="T7" s="32"/>
      <c r="U7" s="39"/>
      <c r="V7" s="3">
        <v>6316.48</v>
      </c>
      <c r="W7" s="3">
        <v>6316.48</v>
      </c>
      <c r="X7" s="3">
        <v>0</v>
      </c>
      <c r="Y7" s="42">
        <f t="shared" si="11"/>
        <v>0</v>
      </c>
      <c r="Z7" s="32"/>
      <c r="AA7" s="32"/>
      <c r="AB7" s="33"/>
      <c r="AC7" s="34"/>
      <c r="AD7" s="3">
        <v>1224.1</v>
      </c>
      <c r="AE7" s="32"/>
      <c r="AF7" s="39"/>
      <c r="AG7" s="3">
        <v>1739.9</v>
      </c>
      <c r="AH7" s="32"/>
      <c r="AI7" s="39"/>
      <c r="AJ7" s="3">
        <v>10281.43</v>
      </c>
      <c r="AK7" s="3">
        <f>10157.23+125</f>
        <v>10282.23</v>
      </c>
      <c r="AL7" s="18">
        <f t="shared" si="3"/>
        <v>0.799999999999272</v>
      </c>
      <c r="AM7" s="32"/>
      <c r="AN7" s="32"/>
      <c r="AO7" s="32"/>
      <c r="AP7" s="32"/>
      <c r="AQ7" s="32"/>
      <c r="AR7" s="39"/>
      <c r="AS7" s="41"/>
      <c r="AT7" s="41"/>
      <c r="AU7" s="41"/>
      <c r="AV7" s="41"/>
      <c r="AW7" s="41"/>
      <c r="AX7" s="41"/>
      <c r="AY7" s="3">
        <v>47.5</v>
      </c>
      <c r="AZ7" s="3">
        <v>47.5</v>
      </c>
      <c r="BA7" s="3">
        <f t="shared" si="6"/>
        <v>0</v>
      </c>
      <c r="BB7" s="41"/>
      <c r="BC7" s="41"/>
      <c r="BD7" s="41">
        <f t="shared" si="7"/>
        <v>0</v>
      </c>
      <c r="BE7" s="41"/>
      <c r="BF7" s="41"/>
      <c r="BG7" s="41"/>
      <c r="BH7" s="3">
        <v>1312.71</v>
      </c>
      <c r="BI7" s="3">
        <v>1363.62</v>
      </c>
      <c r="BJ7" s="18">
        <f t="shared" si="10"/>
        <v>50.9099999999999</v>
      </c>
      <c r="BK7" s="41"/>
      <c r="BL7" s="41"/>
      <c r="BM7" s="41"/>
      <c r="BN7" s="41"/>
      <c r="BO7" s="41"/>
      <c r="BP7" s="41"/>
    </row>
    <row r="8" s="3" customFormat="1" spans="1:68">
      <c r="A8" s="3">
        <v>6</v>
      </c>
      <c r="B8" s="22">
        <v>90127.22</v>
      </c>
      <c r="C8" s="22">
        <v>89759.99</v>
      </c>
      <c r="D8" s="23">
        <f t="shared" si="0"/>
        <v>-367.229999999996</v>
      </c>
      <c r="E8" s="3">
        <v>3025.73</v>
      </c>
      <c r="F8" s="3">
        <v>2723.33</v>
      </c>
      <c r="G8" s="19">
        <f t="shared" si="1"/>
        <v>302.592222222222</v>
      </c>
      <c r="H8" s="19">
        <f t="shared" si="2"/>
        <v>0.192222222221972</v>
      </c>
      <c r="I8" s="3">
        <v>9555.41</v>
      </c>
      <c r="J8" s="3">
        <v>9708.31</v>
      </c>
      <c r="K8" s="18">
        <f t="shared" si="8"/>
        <v>152.9</v>
      </c>
      <c r="L8" s="3">
        <v>1978.8</v>
      </c>
      <c r="M8" s="32"/>
      <c r="N8" s="33"/>
      <c r="O8" s="34"/>
      <c r="P8" s="3">
        <v>3717.85</v>
      </c>
      <c r="Q8" s="3">
        <v>3648.65</v>
      </c>
      <c r="R8" s="18">
        <f t="shared" si="9"/>
        <v>-69.1999999999998</v>
      </c>
      <c r="S8" s="32"/>
      <c r="T8" s="32"/>
      <c r="U8" s="39"/>
      <c r="V8" s="3">
        <v>4182.5</v>
      </c>
      <c r="W8" s="3">
        <v>3977.7</v>
      </c>
      <c r="X8" s="3">
        <v>0</v>
      </c>
      <c r="Y8" s="18">
        <f t="shared" si="11"/>
        <v>-204.8</v>
      </c>
      <c r="Z8" s="32"/>
      <c r="AA8" s="32"/>
      <c r="AB8" s="33"/>
      <c r="AC8" s="34"/>
      <c r="AD8" s="3">
        <v>1685.94</v>
      </c>
      <c r="AE8" s="32"/>
      <c r="AF8" s="39"/>
      <c r="AG8" s="3">
        <v>693.92</v>
      </c>
      <c r="AH8" s="32"/>
      <c r="AI8" s="39"/>
      <c r="AJ8" s="3">
        <v>9152.19</v>
      </c>
      <c r="AK8" s="3">
        <f>9477.29-125</f>
        <v>9352.29</v>
      </c>
      <c r="AL8" s="18">
        <f t="shared" si="3"/>
        <v>200.1</v>
      </c>
      <c r="AM8" s="32"/>
      <c r="AN8" s="32"/>
      <c r="AO8" s="32"/>
      <c r="AP8" s="32"/>
      <c r="AQ8" s="32"/>
      <c r="AR8" s="39"/>
      <c r="AS8" s="41"/>
      <c r="AT8" s="41"/>
      <c r="AU8" s="41"/>
      <c r="AV8" s="41"/>
      <c r="AW8" s="41"/>
      <c r="AX8" s="41"/>
      <c r="AY8" s="56">
        <v>1605.26</v>
      </c>
      <c r="AZ8" s="56">
        <v>1605.26</v>
      </c>
      <c r="BA8" s="22">
        <f t="shared" si="6"/>
        <v>0</v>
      </c>
      <c r="BB8" s="41"/>
      <c r="BC8" s="41"/>
      <c r="BD8" s="41">
        <f t="shared" si="7"/>
        <v>0</v>
      </c>
      <c r="BE8" s="41"/>
      <c r="BF8" s="41"/>
      <c r="BG8" s="41"/>
      <c r="BH8" s="3">
        <v>3854.88</v>
      </c>
      <c r="BI8" s="3">
        <v>3924.13</v>
      </c>
      <c r="BJ8" s="18">
        <f t="shared" si="10"/>
        <v>69.25</v>
      </c>
      <c r="BK8" s="41"/>
      <c r="BL8" s="41"/>
      <c r="BM8" s="41"/>
      <c r="BN8" s="41"/>
      <c r="BO8" s="41"/>
      <c r="BP8" s="41"/>
    </row>
    <row r="9" s="3" customFormat="1" spans="1:68">
      <c r="A9" s="3">
        <v>7</v>
      </c>
      <c r="B9" s="24"/>
      <c r="C9" s="24"/>
      <c r="D9" s="25"/>
      <c r="E9" s="3">
        <v>2577.91</v>
      </c>
      <c r="F9" s="3">
        <v>2941.16</v>
      </c>
      <c r="G9" s="19">
        <v>0</v>
      </c>
      <c r="H9" s="21">
        <f t="shared" si="2"/>
        <v>363.25</v>
      </c>
      <c r="I9" s="3">
        <v>10065.11</v>
      </c>
      <c r="J9" s="3">
        <v>10064.81</v>
      </c>
      <c r="K9" s="3">
        <f t="shared" si="8"/>
        <v>-0.300000000001091</v>
      </c>
      <c r="L9" s="3">
        <v>655.4</v>
      </c>
      <c r="M9" s="24"/>
      <c r="N9" s="35"/>
      <c r="O9" s="36"/>
      <c r="P9" s="3">
        <v>6506.7</v>
      </c>
      <c r="Q9" s="3">
        <v>6506.7</v>
      </c>
      <c r="R9" s="3">
        <f t="shared" si="9"/>
        <v>0</v>
      </c>
      <c r="S9" s="24"/>
      <c r="T9" s="24"/>
      <c r="U9" s="25"/>
      <c r="V9" s="3">
        <v>6129.1</v>
      </c>
      <c r="W9" s="3">
        <v>6003.34</v>
      </c>
      <c r="X9" s="3">
        <v>0</v>
      </c>
      <c r="Y9" s="18">
        <f t="shared" si="11"/>
        <v>-125.76</v>
      </c>
      <c r="Z9" s="24"/>
      <c r="AA9" s="24"/>
      <c r="AB9" s="35"/>
      <c r="AC9" s="36"/>
      <c r="AD9" s="3">
        <v>1122.5</v>
      </c>
      <c r="AE9" s="24"/>
      <c r="AF9" s="25"/>
      <c r="AG9" s="3">
        <v>1973.7</v>
      </c>
      <c r="AH9" s="32"/>
      <c r="AI9" s="39"/>
      <c r="AJ9" s="3">
        <v>9719.31</v>
      </c>
      <c r="AK9" s="3">
        <v>9719.31</v>
      </c>
      <c r="AL9" s="3">
        <f t="shared" si="3"/>
        <v>0</v>
      </c>
      <c r="AM9" s="24"/>
      <c r="AN9" s="24"/>
      <c r="AO9" s="24"/>
      <c r="AP9" s="24"/>
      <c r="AQ9" s="24"/>
      <c r="AR9" s="25"/>
      <c r="AS9" s="41"/>
      <c r="AT9" s="41"/>
      <c r="AU9" s="41"/>
      <c r="AV9" s="41"/>
      <c r="AW9" s="41"/>
      <c r="AX9" s="41"/>
      <c r="AY9" s="57">
        <v>517.7</v>
      </c>
      <c r="AZ9" s="57">
        <v>517.7</v>
      </c>
      <c r="BA9" s="24"/>
      <c r="BB9" s="3">
        <v>78</v>
      </c>
      <c r="BC9" s="3">
        <v>78</v>
      </c>
      <c r="BD9" s="3">
        <f t="shared" si="7"/>
        <v>0</v>
      </c>
      <c r="BE9" s="41"/>
      <c r="BF9" s="41"/>
      <c r="BG9" s="41"/>
      <c r="BH9" s="3">
        <v>2345.96</v>
      </c>
      <c r="BI9" s="3">
        <v>2345.96</v>
      </c>
      <c r="BJ9" s="3">
        <f t="shared" si="10"/>
        <v>0</v>
      </c>
      <c r="BK9" s="41"/>
      <c r="BL9" s="41"/>
      <c r="BM9" s="41"/>
      <c r="BN9" s="41"/>
      <c r="BO9" s="41"/>
      <c r="BP9" s="41"/>
    </row>
    <row r="10" s="3" customFormat="1" spans="1:68">
      <c r="A10" s="3">
        <v>8</v>
      </c>
      <c r="B10" s="3">
        <v>50332.98</v>
      </c>
      <c r="C10" s="3">
        <v>50333.45</v>
      </c>
      <c r="D10" s="3">
        <f>C10-B10</f>
        <v>0.470000000001164</v>
      </c>
      <c r="E10" s="3">
        <v>3731.94</v>
      </c>
      <c r="F10" s="3">
        <v>3358.74</v>
      </c>
      <c r="G10" s="19">
        <f t="shared" si="1"/>
        <v>373.193333333333</v>
      </c>
      <c r="H10" s="19">
        <f t="shared" si="2"/>
        <v>-0.00666666666711535</v>
      </c>
      <c r="I10" s="3">
        <v>10283.89</v>
      </c>
      <c r="J10" s="3">
        <v>10283.89</v>
      </c>
      <c r="K10" s="3">
        <f t="shared" si="8"/>
        <v>0</v>
      </c>
      <c r="L10" s="3">
        <v>3310.13</v>
      </c>
      <c r="M10" s="3">
        <v>3310.13</v>
      </c>
      <c r="N10" s="19">
        <v>0</v>
      </c>
      <c r="O10" s="19">
        <f>N10+M10-L10</f>
        <v>0</v>
      </c>
      <c r="P10" s="3">
        <v>6145.86</v>
      </c>
      <c r="Q10" s="3">
        <v>6145.86</v>
      </c>
      <c r="R10" s="3">
        <f t="shared" si="9"/>
        <v>0</v>
      </c>
      <c r="S10" s="3">
        <v>19909.66</v>
      </c>
      <c r="T10" s="22">
        <v>46361.62</v>
      </c>
      <c r="U10" s="23">
        <f>T10-S10-S11</f>
        <v>827.460000000003</v>
      </c>
      <c r="V10" s="3">
        <v>9504.47</v>
      </c>
      <c r="W10" s="3">
        <v>9504.07</v>
      </c>
      <c r="X10" s="3">
        <v>0</v>
      </c>
      <c r="Y10" s="42">
        <f t="shared" si="11"/>
        <v>-0.400000000001455</v>
      </c>
      <c r="Z10" s="3">
        <v>9977.16</v>
      </c>
      <c r="AA10" s="22">
        <v>19050.59</v>
      </c>
      <c r="AB10" s="19"/>
      <c r="AC10" s="31">
        <f>AA10-Z10-Z11</f>
        <v>-105.1</v>
      </c>
      <c r="AD10" s="3">
        <v>1733.68</v>
      </c>
      <c r="AE10" s="43">
        <v>2478.41</v>
      </c>
      <c r="AF10" s="44">
        <f>AE10-AD10-AD11</f>
        <v>-699.68</v>
      </c>
      <c r="AG10" s="3">
        <v>3013.93</v>
      </c>
      <c r="AH10" s="24"/>
      <c r="AI10" s="25"/>
      <c r="AJ10" s="3">
        <v>7521.3</v>
      </c>
      <c r="AK10" s="3">
        <v>7354.5</v>
      </c>
      <c r="AL10" s="28">
        <f t="shared" si="3"/>
        <v>-166.8</v>
      </c>
      <c r="AM10" s="3">
        <v>6461.7</v>
      </c>
      <c r="AN10" s="3">
        <v>6461.7</v>
      </c>
      <c r="AO10" s="3">
        <f t="shared" si="4"/>
        <v>0</v>
      </c>
      <c r="AP10" s="3">
        <v>4616.64</v>
      </c>
      <c r="AQ10" s="3">
        <v>4616.64</v>
      </c>
      <c r="AR10" s="3">
        <f t="shared" si="5"/>
        <v>0</v>
      </c>
      <c r="AS10" s="41"/>
      <c r="AT10" s="41"/>
      <c r="AU10" s="41"/>
      <c r="AV10" s="41"/>
      <c r="AW10" s="41"/>
      <c r="AX10" s="41"/>
      <c r="AY10" s="41"/>
      <c r="AZ10" s="41"/>
      <c r="BA10" s="41">
        <f>AZ11-AY11</f>
        <v>0</v>
      </c>
      <c r="BB10" s="41"/>
      <c r="BC10" s="41"/>
      <c r="BD10" s="41">
        <f t="shared" si="7"/>
        <v>0</v>
      </c>
      <c r="BE10" s="41"/>
      <c r="BF10" s="41"/>
      <c r="BG10" s="41"/>
      <c r="BH10" s="3">
        <v>2138.4</v>
      </c>
      <c r="BI10" s="3">
        <v>2149.6</v>
      </c>
      <c r="BJ10" s="18">
        <f t="shared" si="10"/>
        <v>11.1999999999998</v>
      </c>
      <c r="BK10" s="41"/>
      <c r="BL10" s="41"/>
      <c r="BM10" s="41"/>
      <c r="BN10" s="41"/>
      <c r="BO10" s="41"/>
      <c r="BP10" s="41"/>
    </row>
    <row r="11" s="3" customFormat="1" spans="1:68">
      <c r="A11" s="3">
        <v>9</v>
      </c>
      <c r="B11" s="3">
        <v>59241.38</v>
      </c>
      <c r="C11" s="3">
        <v>59241.41</v>
      </c>
      <c r="D11" s="3">
        <f>C11-B11</f>
        <v>0.0299999999988358</v>
      </c>
      <c r="E11" s="3">
        <v>3003.35</v>
      </c>
      <c r="F11" s="3">
        <v>3003.35</v>
      </c>
      <c r="G11" s="19">
        <v>0</v>
      </c>
      <c r="H11" s="19">
        <f t="shared" si="2"/>
        <v>0</v>
      </c>
      <c r="I11" s="3">
        <v>19876.98</v>
      </c>
      <c r="J11" s="3">
        <v>20213.18</v>
      </c>
      <c r="K11" s="18">
        <f t="shared" si="8"/>
        <v>336.200000000001</v>
      </c>
      <c r="L11" s="3">
        <v>2010.1</v>
      </c>
      <c r="M11" s="3">
        <v>1674.06</v>
      </c>
      <c r="N11" s="19">
        <v>0</v>
      </c>
      <c r="O11" s="21">
        <f>N11+M11-L11</f>
        <v>-336.04</v>
      </c>
      <c r="P11" s="3">
        <v>2365.82</v>
      </c>
      <c r="Q11" s="3">
        <v>2365.82</v>
      </c>
      <c r="R11" s="3">
        <f t="shared" si="9"/>
        <v>0</v>
      </c>
      <c r="S11" s="3">
        <v>25624.5</v>
      </c>
      <c r="T11" s="24"/>
      <c r="U11" s="25"/>
      <c r="V11" s="3">
        <v>8689.11</v>
      </c>
      <c r="W11" s="3">
        <v>8580.11</v>
      </c>
      <c r="X11" s="3">
        <v>0</v>
      </c>
      <c r="Y11" s="18">
        <f t="shared" si="11"/>
        <v>-109</v>
      </c>
      <c r="Z11" s="3">
        <v>9178.53</v>
      </c>
      <c r="AA11" s="24"/>
      <c r="AB11" s="19"/>
      <c r="AC11" s="36"/>
      <c r="AD11" s="3">
        <v>1444.41</v>
      </c>
      <c r="AE11" s="45"/>
      <c r="AF11" s="46"/>
      <c r="AG11" s="3">
        <v>3562.58</v>
      </c>
      <c r="AH11" s="3">
        <v>3496.08</v>
      </c>
      <c r="AI11" s="18">
        <f>AH11-AG11</f>
        <v>-66.5</v>
      </c>
      <c r="AJ11" s="3">
        <v>21210.94</v>
      </c>
      <c r="AK11" s="3">
        <v>21210.94</v>
      </c>
      <c r="AL11" s="3">
        <f t="shared" si="3"/>
        <v>0</v>
      </c>
      <c r="AM11" s="3">
        <v>7071.87</v>
      </c>
      <c r="AN11" s="3">
        <v>7071.87</v>
      </c>
      <c r="AO11" s="3">
        <f t="shared" si="4"/>
        <v>0</v>
      </c>
      <c r="AP11" s="3">
        <v>4057.03</v>
      </c>
      <c r="AQ11" s="3">
        <v>4057.03</v>
      </c>
      <c r="AR11" s="3">
        <f t="shared" si="5"/>
        <v>0</v>
      </c>
      <c r="AS11" s="41"/>
      <c r="AT11" s="41"/>
      <c r="AU11" s="41"/>
      <c r="AV11" s="41"/>
      <c r="AW11" s="41"/>
      <c r="AX11" s="41"/>
      <c r="AY11" s="3">
        <v>392.7</v>
      </c>
      <c r="AZ11" s="3">
        <v>392.7</v>
      </c>
      <c r="BA11" s="3">
        <f>AZ11-AY11</f>
        <v>0</v>
      </c>
      <c r="BB11" s="41"/>
      <c r="BC11" s="41"/>
      <c r="BD11" s="41"/>
      <c r="BE11" s="41"/>
      <c r="BF11" s="41"/>
      <c r="BG11" s="41"/>
      <c r="BH11" s="3">
        <v>2166.34</v>
      </c>
      <c r="BI11" s="3">
        <v>2166.34</v>
      </c>
      <c r="BJ11" s="3">
        <f t="shared" si="10"/>
        <v>0</v>
      </c>
      <c r="BK11" s="41"/>
      <c r="BL11" s="41"/>
      <c r="BM11" s="41"/>
      <c r="BN11" s="41"/>
      <c r="BO11" s="41"/>
      <c r="BP11" s="41"/>
    </row>
    <row r="12" s="3" customFormat="1" spans="1:68">
      <c r="A12" s="3">
        <v>10</v>
      </c>
      <c r="B12" s="3">
        <v>55220.73</v>
      </c>
      <c r="C12" s="3">
        <v>55220.73</v>
      </c>
      <c r="D12" s="3">
        <f>C12-B12</f>
        <v>0</v>
      </c>
      <c r="E12" s="3">
        <v>3376.27</v>
      </c>
      <c r="F12" s="3">
        <v>3038.74</v>
      </c>
      <c r="G12" s="19">
        <f>F12/0.9*0.1</f>
        <v>337.637777777778</v>
      </c>
      <c r="H12" s="19">
        <f t="shared" si="2"/>
        <v>0.107777777777756</v>
      </c>
      <c r="I12" s="3">
        <v>14320.22</v>
      </c>
      <c r="J12" s="3">
        <v>14488.32</v>
      </c>
      <c r="K12" s="18">
        <f t="shared" si="8"/>
        <v>168.099999999999</v>
      </c>
      <c r="L12" s="3">
        <v>5453.9</v>
      </c>
      <c r="M12" s="3">
        <v>5454.33</v>
      </c>
      <c r="N12" s="19"/>
      <c r="O12" s="19">
        <f>N12+M12-L12</f>
        <v>0.429999999999382</v>
      </c>
      <c r="P12" s="3">
        <v>4798.26</v>
      </c>
      <c r="Q12" s="3">
        <v>4798.76</v>
      </c>
      <c r="R12" s="3">
        <f t="shared" si="9"/>
        <v>0.5</v>
      </c>
      <c r="S12" s="3">
        <v>26333.33</v>
      </c>
      <c r="T12" s="3">
        <v>26165.22</v>
      </c>
      <c r="U12" s="18">
        <f>T12-S12</f>
        <v>-168.109999999997</v>
      </c>
      <c r="V12" s="3">
        <v>6952.9</v>
      </c>
      <c r="W12" s="3">
        <v>6952.9</v>
      </c>
      <c r="X12" s="3"/>
      <c r="Y12" s="42">
        <f>W12-V12</f>
        <v>0</v>
      </c>
      <c r="Z12" s="3">
        <v>17631.9</v>
      </c>
      <c r="AA12" s="3">
        <v>17632</v>
      </c>
      <c r="AB12" s="19"/>
      <c r="AC12" s="19">
        <f>AA12-Z12</f>
        <v>0.100000000002183</v>
      </c>
      <c r="AD12" s="3">
        <v>943.7</v>
      </c>
      <c r="AE12" s="3">
        <v>943.7</v>
      </c>
      <c r="AF12" s="3">
        <f>AE12-AD12</f>
        <v>0</v>
      </c>
      <c r="AG12" s="3">
        <v>3814.05</v>
      </c>
      <c r="AH12" s="3">
        <v>3814.05</v>
      </c>
      <c r="AI12" s="3">
        <f>AH12-AG12</f>
        <v>0</v>
      </c>
      <c r="AJ12" s="3">
        <v>10225.35</v>
      </c>
      <c r="AK12" s="3">
        <v>10153.48</v>
      </c>
      <c r="AL12" s="18">
        <f t="shared" si="3"/>
        <v>-71.8700000000008</v>
      </c>
      <c r="AM12" s="3">
        <v>9473.31</v>
      </c>
      <c r="AN12" s="3">
        <v>9473.31</v>
      </c>
      <c r="AO12" s="3">
        <f t="shared" si="4"/>
        <v>0</v>
      </c>
      <c r="AP12" s="3">
        <v>3085.82</v>
      </c>
      <c r="AQ12" s="3">
        <v>3085.82</v>
      </c>
      <c r="AR12" s="3">
        <f t="shared" si="5"/>
        <v>0</v>
      </c>
      <c r="AS12" s="41"/>
      <c r="AT12" s="41"/>
      <c r="AU12" s="41"/>
      <c r="AV12" s="41"/>
      <c r="AW12" s="41"/>
      <c r="AX12" s="41"/>
      <c r="AY12" s="3">
        <v>1238</v>
      </c>
      <c r="AZ12" s="3">
        <v>1238</v>
      </c>
      <c r="BA12" s="3">
        <f>AZ12-AY12</f>
        <v>0</v>
      </c>
      <c r="BB12" s="41"/>
      <c r="BC12" s="41"/>
      <c r="BD12" s="41"/>
      <c r="BE12" s="41"/>
      <c r="BF12" s="41"/>
      <c r="BG12" s="41"/>
      <c r="BH12" s="3">
        <v>2030.65</v>
      </c>
      <c r="BI12" s="3">
        <v>2050.05</v>
      </c>
      <c r="BJ12" s="18">
        <f t="shared" si="10"/>
        <v>19.4000000000001</v>
      </c>
      <c r="BK12" s="41"/>
      <c r="BL12" s="41"/>
      <c r="BM12" s="41"/>
      <c r="BN12" s="41"/>
      <c r="BO12" s="41"/>
      <c r="BP12" s="41"/>
    </row>
    <row r="13" s="3" customFormat="1" spans="1:68">
      <c r="A13" s="3">
        <v>11</v>
      </c>
      <c r="B13" s="3">
        <v>51196.52</v>
      </c>
      <c r="C13" s="3">
        <v>51197.2</v>
      </c>
      <c r="D13" s="3">
        <f>C13-B13</f>
        <v>0.679999999993015</v>
      </c>
      <c r="E13" s="3">
        <v>7240.57</v>
      </c>
      <c r="F13" s="3">
        <v>7243.57</v>
      </c>
      <c r="G13" s="19"/>
      <c r="H13" s="21">
        <f t="shared" si="2"/>
        <v>3.00000000000091</v>
      </c>
      <c r="I13" s="3">
        <v>13770.91</v>
      </c>
      <c r="J13" s="3">
        <v>13770.71</v>
      </c>
      <c r="K13" s="3">
        <f t="shared" si="8"/>
        <v>-0.199999999998909</v>
      </c>
      <c r="L13" s="3">
        <v>2885.72</v>
      </c>
      <c r="M13" s="3">
        <v>2885.73</v>
      </c>
      <c r="N13" s="19"/>
      <c r="O13" s="19">
        <f>N13+M13-L13</f>
        <v>0.00999999999976353</v>
      </c>
      <c r="P13" s="3">
        <v>4341.06</v>
      </c>
      <c r="Q13" s="3">
        <v>4341.06</v>
      </c>
      <c r="R13" s="3">
        <f t="shared" si="9"/>
        <v>0</v>
      </c>
      <c r="S13" s="3">
        <v>23848.13</v>
      </c>
      <c r="T13" s="3">
        <v>23430.33</v>
      </c>
      <c r="U13" s="18">
        <f>T13-S13</f>
        <v>-417.799999999999</v>
      </c>
      <c r="V13" s="3">
        <v>10426.25</v>
      </c>
      <c r="W13" s="3">
        <v>9962.34</v>
      </c>
      <c r="X13" s="3"/>
      <c r="Y13" s="18">
        <f>W13-V13</f>
        <v>-463.91</v>
      </c>
      <c r="Z13" s="3">
        <v>14444.61</v>
      </c>
      <c r="AA13" s="3">
        <v>14583.01</v>
      </c>
      <c r="AB13" s="19"/>
      <c r="AC13" s="21">
        <f>AA13-Z13</f>
        <v>138.4</v>
      </c>
      <c r="AD13" s="3">
        <v>3495.58</v>
      </c>
      <c r="AE13" s="3">
        <v>3469.08</v>
      </c>
      <c r="AF13" s="18">
        <f>AE13-AD13</f>
        <v>-26.5</v>
      </c>
      <c r="AG13" s="3">
        <v>4654.56</v>
      </c>
      <c r="AH13" s="3">
        <v>4439.1</v>
      </c>
      <c r="AI13" s="18">
        <f>AH13-AG13</f>
        <v>-215.460000000001</v>
      </c>
      <c r="AJ13" s="22">
        <v>23704.09</v>
      </c>
      <c r="AK13" s="22">
        <v>23705.09</v>
      </c>
      <c r="AL13" s="23">
        <f t="shared" si="3"/>
        <v>0.999999999996362</v>
      </c>
      <c r="AM13" s="3">
        <v>9770.69</v>
      </c>
      <c r="AN13" s="3">
        <v>9770.69</v>
      </c>
      <c r="AO13" s="3">
        <f t="shared" si="4"/>
        <v>0</v>
      </c>
      <c r="AP13" s="3">
        <v>6759.66</v>
      </c>
      <c r="AQ13" s="3">
        <v>6759.66</v>
      </c>
      <c r="AR13" s="3">
        <f t="shared" si="5"/>
        <v>0</v>
      </c>
      <c r="AS13" s="41"/>
      <c r="AT13" s="41"/>
      <c r="AU13" s="41"/>
      <c r="AV13" s="41"/>
      <c r="AW13" s="41"/>
      <c r="AX13" s="41"/>
      <c r="AY13" s="3">
        <v>498.69</v>
      </c>
      <c r="AZ13" s="3">
        <v>498.69</v>
      </c>
      <c r="BA13" s="3">
        <f>AZ13-AY13</f>
        <v>0</v>
      </c>
      <c r="BB13" s="41"/>
      <c r="BC13" s="41"/>
      <c r="BD13" s="41"/>
      <c r="BE13" s="41"/>
      <c r="BF13" s="41"/>
      <c r="BG13" s="41"/>
      <c r="BH13" s="3">
        <v>3253.13</v>
      </c>
      <c r="BI13" s="3">
        <v>3253.13</v>
      </c>
      <c r="BJ13" s="3">
        <f t="shared" si="10"/>
        <v>0</v>
      </c>
      <c r="BK13" s="41"/>
      <c r="BL13" s="41"/>
      <c r="BM13" s="41"/>
      <c r="BN13" s="41"/>
      <c r="BO13" s="41"/>
      <c r="BP13" s="41"/>
    </row>
    <row r="14" s="3" customFormat="1" spans="1:68">
      <c r="A14" s="3">
        <v>12</v>
      </c>
      <c r="B14" s="3">
        <f>34647.7+25530</f>
        <v>60177.7</v>
      </c>
      <c r="C14" s="3">
        <v>60177.65</v>
      </c>
      <c r="D14" s="3">
        <f>C14-B14</f>
        <v>-0.0499999999956344</v>
      </c>
      <c r="E14" s="3">
        <v>8150.67</v>
      </c>
      <c r="F14" s="3">
        <v>8150.57</v>
      </c>
      <c r="G14" s="19"/>
      <c r="H14" s="19">
        <f t="shared" si="2"/>
        <v>-0.100000000000364</v>
      </c>
      <c r="I14" s="3">
        <v>18844.44</v>
      </c>
      <c r="J14" s="3">
        <v>18844.74</v>
      </c>
      <c r="K14" s="3">
        <f t="shared" si="8"/>
        <v>0.30000000000291</v>
      </c>
      <c r="L14" s="3">
        <v>5224.41</v>
      </c>
      <c r="M14" s="3">
        <v>5224.91</v>
      </c>
      <c r="N14" s="19"/>
      <c r="O14" s="19">
        <f>N14+M14-L14</f>
        <v>0.5</v>
      </c>
      <c r="P14" s="3">
        <v>7608.18</v>
      </c>
      <c r="Q14" s="3">
        <v>7608.18</v>
      </c>
      <c r="R14" s="3">
        <f t="shared" si="9"/>
        <v>0</v>
      </c>
      <c r="S14" s="3">
        <v>29599.36</v>
      </c>
      <c r="T14" s="3">
        <v>29583.28</v>
      </c>
      <c r="U14" s="18">
        <f>T14-S14</f>
        <v>-16.0800000000017</v>
      </c>
      <c r="V14" s="3">
        <v>11825.84</v>
      </c>
      <c r="W14" s="3">
        <v>11488.14</v>
      </c>
      <c r="X14" s="3"/>
      <c r="Y14" s="18">
        <f>W14-V14</f>
        <v>-337.700000000001</v>
      </c>
      <c r="Z14" s="3">
        <v>26096.97</v>
      </c>
      <c r="AA14" s="3">
        <v>25628.98</v>
      </c>
      <c r="AB14" s="19"/>
      <c r="AC14" s="21">
        <f>AA14-Z14</f>
        <v>-467.990000000002</v>
      </c>
      <c r="AD14" s="3">
        <v>4812.91</v>
      </c>
      <c r="AE14" s="3">
        <v>5050.71</v>
      </c>
      <c r="AF14" s="18">
        <f>AE14-AD14</f>
        <v>237.8</v>
      </c>
      <c r="AG14" s="3">
        <v>3920.3</v>
      </c>
      <c r="AH14" s="3">
        <v>3730.9</v>
      </c>
      <c r="AI14" s="18">
        <f>AH14-AG14</f>
        <v>-189.4</v>
      </c>
      <c r="AJ14" s="24"/>
      <c r="AK14" s="24"/>
      <c r="AL14" s="25"/>
      <c r="AM14" s="3">
        <v>12261.8</v>
      </c>
      <c r="AN14" s="3">
        <v>12261.8</v>
      </c>
      <c r="AO14" s="3">
        <f t="shared" si="4"/>
        <v>0</v>
      </c>
      <c r="AP14" s="3">
        <v>6242.01</v>
      </c>
      <c r="AQ14" s="3">
        <v>6242.01</v>
      </c>
      <c r="AR14" s="3">
        <f t="shared" si="5"/>
        <v>0</v>
      </c>
      <c r="AS14" s="41"/>
      <c r="AT14" s="41"/>
      <c r="AU14" s="41"/>
      <c r="AV14" s="41"/>
      <c r="AW14" s="41"/>
      <c r="AX14" s="41"/>
      <c r="AY14" s="3">
        <v>2971.7</v>
      </c>
      <c r="BA14" s="3">
        <f>AZ14-AY14</f>
        <v>-2971.7</v>
      </c>
      <c r="BB14" s="3">
        <v>135</v>
      </c>
      <c r="BD14" s="3">
        <f>BC14-BB14</f>
        <v>-135</v>
      </c>
      <c r="BE14" s="41"/>
      <c r="BF14" s="41"/>
      <c r="BG14" s="41"/>
      <c r="BH14" s="3">
        <v>4318.81</v>
      </c>
      <c r="BI14" s="3">
        <v>6161.62</v>
      </c>
      <c r="BJ14" s="3">
        <f t="shared" si="10"/>
        <v>1842.81</v>
      </c>
      <c r="BK14" s="41"/>
      <c r="BL14" s="41"/>
      <c r="BM14" s="41"/>
      <c r="BN14" s="41"/>
      <c r="BO14" s="41"/>
      <c r="BP14" s="41"/>
    </row>
    <row r="15" spans="39:39">
      <c r="AM15" s="4" t="s">
        <v>32</v>
      </c>
    </row>
    <row r="16" spans="11:42">
      <c r="K16" s="37">
        <f>SUM(K5:K14)</f>
        <v>656.800000000003</v>
      </c>
      <c r="O16" s="37">
        <f>SUM(O4:O14)</f>
        <v>-1192.40263157895</v>
      </c>
      <c r="R16" s="37">
        <f>SUM(R3:R15)</f>
        <v>-1028.7</v>
      </c>
      <c r="U16" s="37">
        <f>SUM(U3:U14)</f>
        <v>-805.459999999985</v>
      </c>
      <c r="Y16" s="37">
        <f>SUM(Y4:Y14)</f>
        <v>-937.570000000002</v>
      </c>
      <c r="AC16" s="47">
        <f>SUM(AC3:AC14)</f>
        <v>379.638947368414</v>
      </c>
      <c r="AF16" s="48">
        <f>SUM(AF4:AF14)</f>
        <v>-1076.11</v>
      </c>
      <c r="AI16" s="37">
        <f>SUM(AI4:AI14)</f>
        <v>666.599999999999</v>
      </c>
      <c r="AM16" s="50">
        <v>42796</v>
      </c>
      <c r="AN16" s="4">
        <v>199.2</v>
      </c>
      <c r="AO16" s="4">
        <v>231.6</v>
      </c>
      <c r="AP16" s="53">
        <f>AO16-AN16</f>
        <v>32.4</v>
      </c>
    </row>
    <row r="17" spans="35:42">
      <c r="AI17" s="4" t="s">
        <v>11</v>
      </c>
      <c r="AJ17" s="4" t="s">
        <v>33</v>
      </c>
      <c r="AK17" s="4" t="s">
        <v>24</v>
      </c>
      <c r="AM17" s="50">
        <v>42803</v>
      </c>
      <c r="AN17" s="4">
        <v>8</v>
      </c>
      <c r="AO17" s="4">
        <v>62</v>
      </c>
      <c r="AP17" s="53">
        <f>AO17-AN17</f>
        <v>54</v>
      </c>
    </row>
    <row r="18" ht="18.75" spans="8:42">
      <c r="H18" s="26" t="s">
        <v>34</v>
      </c>
      <c r="I18" s="38"/>
      <c r="J18" s="38"/>
      <c r="AI18" s="51">
        <v>42886</v>
      </c>
      <c r="AJ18" s="52">
        <v>382.2</v>
      </c>
      <c r="AK18" s="4">
        <v>582.2</v>
      </c>
      <c r="AL18" s="4">
        <f>AK18-AJ18</f>
        <v>200</v>
      </c>
      <c r="AM18" s="50">
        <v>42815</v>
      </c>
      <c r="AN18" s="4">
        <v>195.9</v>
      </c>
      <c r="AO18" s="4">
        <v>201.9</v>
      </c>
      <c r="AP18" s="53">
        <f>AO18-AN18</f>
        <v>6</v>
      </c>
    </row>
    <row r="19" spans="35:38">
      <c r="AI19" s="51">
        <v>42943</v>
      </c>
      <c r="AJ19" s="52">
        <v>163.8</v>
      </c>
      <c r="AL19" s="53">
        <f>AK19-AJ19</f>
        <v>-163.8</v>
      </c>
    </row>
    <row r="20" spans="35:38">
      <c r="AI20" s="51">
        <v>42947</v>
      </c>
      <c r="AJ20" s="52">
        <v>664.6</v>
      </c>
      <c r="AK20" s="4">
        <v>661.6</v>
      </c>
      <c r="AL20" s="4">
        <f>AK20-AJ20</f>
        <v>-3</v>
      </c>
    </row>
    <row r="21" spans="35:38">
      <c r="AI21" s="50">
        <v>43019</v>
      </c>
      <c r="AJ21" s="4">
        <v>71.87</v>
      </c>
      <c r="AK21" s="4">
        <v>0</v>
      </c>
      <c r="AL21" s="4">
        <f>AK21-AJ21</f>
        <v>-71.87</v>
      </c>
    </row>
  </sheetData>
  <mergeCells count="57">
    <mergeCell ref="B1:D1"/>
    <mergeCell ref="E1:H1"/>
    <mergeCell ref="I1:K1"/>
    <mergeCell ref="L1:O1"/>
    <mergeCell ref="P1:R1"/>
    <mergeCell ref="S1:U1"/>
    <mergeCell ref="V1:Y1"/>
    <mergeCell ref="Z1:AC1"/>
    <mergeCell ref="AD1:AF1"/>
    <mergeCell ref="AG1:AI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8:B9"/>
    <mergeCell ref="C8:C9"/>
    <mergeCell ref="D8:D9"/>
    <mergeCell ref="M6:M9"/>
    <mergeCell ref="N6:N9"/>
    <mergeCell ref="O6:O9"/>
    <mergeCell ref="S3:S9"/>
    <mergeCell ref="T3:T9"/>
    <mergeCell ref="T10:T11"/>
    <mergeCell ref="U3:U9"/>
    <mergeCell ref="U10:U11"/>
    <mergeCell ref="Z3:Z9"/>
    <mergeCell ref="AA3:AA9"/>
    <mergeCell ref="AA10:AA11"/>
    <mergeCell ref="AB3:AB9"/>
    <mergeCell ref="AC3:AC9"/>
    <mergeCell ref="AC10:AC11"/>
    <mergeCell ref="AE4:AE9"/>
    <mergeCell ref="AE10:AE11"/>
    <mergeCell ref="AF4:AF9"/>
    <mergeCell ref="AF10:AF11"/>
    <mergeCell ref="AH4:AH10"/>
    <mergeCell ref="AI4:AI10"/>
    <mergeCell ref="AJ13:AJ14"/>
    <mergeCell ref="AK13:AK14"/>
    <mergeCell ref="AL13:AL14"/>
    <mergeCell ref="AM6:AM9"/>
    <mergeCell ref="AN6:AN9"/>
    <mergeCell ref="AO6:AO9"/>
    <mergeCell ref="AP5:AP9"/>
    <mergeCell ref="AQ5:AQ9"/>
    <mergeCell ref="AR5:AR9"/>
    <mergeCell ref="BA8:BA9"/>
    <mergeCell ref="BH3:BH4"/>
    <mergeCell ref="BI3:BI4"/>
    <mergeCell ref="BJ3:BJ4"/>
  </mergeCells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我要的幸福生活从此开启</cp:lastModifiedBy>
  <dcterms:created xsi:type="dcterms:W3CDTF">2017-01-22T01:49:00Z</dcterms:created>
  <dcterms:modified xsi:type="dcterms:W3CDTF">2018-01-17T07:34:24Z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