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84" windowHeight="8015" activeTab="4"/>
  </bookViews>
  <sheets>
    <sheet name="考核目标" sheetId="1" r:id="rId1"/>
    <sheet name="片区完成情况" sheetId="2" r:id="rId2"/>
    <sheet name="处罚门店" sheetId="3" r:id="rId3"/>
    <sheet name="奖励门店" sheetId="4" r:id="rId4"/>
    <sheet name="奖励明细" sheetId="5" r:id="rId5"/>
  </sheets>
  <definedNames>
    <definedName name="_xlnm.Print_Titles" localSheetId="0">考核目标!$1:$3</definedName>
    <definedName name="_xlnm._FilterDatabase" localSheetId="0" hidden="1">考核目标!$A$1:$Z$85</definedName>
    <definedName name="_xlnm._FilterDatabase" localSheetId="2" hidden="1">处罚门店!$A$1:$E$55</definedName>
    <definedName name="_xlnm._FilterDatabase" localSheetId="3" hidden="1">奖励门店!$A$1:$F$13</definedName>
  </definedNames>
  <calcPr calcId="144525"/>
</workbook>
</file>

<file path=xl/sharedStrings.xml><?xml version="1.0" encoding="utf-8"?>
<sst xmlns="http://schemas.openxmlformats.org/spreadsheetml/2006/main" count="333">
  <si>
    <t>五.一活动“幸福合家欢”考核目标</t>
  </si>
  <si>
    <t>序号</t>
  </si>
  <si>
    <t>门店ID</t>
  </si>
  <si>
    <t>门店名称</t>
  </si>
  <si>
    <t>片区名称</t>
  </si>
  <si>
    <t>3.26-4.20</t>
  </si>
  <si>
    <t>活动目标（4.24—4.28）</t>
  </si>
  <si>
    <t>活动期间（4.24—4.28）</t>
  </si>
  <si>
    <t>对比情况</t>
  </si>
  <si>
    <t>奖罚情况</t>
  </si>
  <si>
    <t>合计奖罚</t>
  </si>
  <si>
    <t>备注</t>
  </si>
  <si>
    <t>毛利率</t>
  </si>
  <si>
    <t>毛利</t>
  </si>
  <si>
    <t>笔数</t>
  </si>
  <si>
    <t>日均销售</t>
  </si>
  <si>
    <t>日均笔数</t>
  </si>
  <si>
    <t>基础销售</t>
  </si>
  <si>
    <t>5天基础</t>
  </si>
  <si>
    <t>力争销售</t>
  </si>
  <si>
    <t>5天力争</t>
  </si>
  <si>
    <t>5天笔数</t>
  </si>
  <si>
    <t>销售</t>
  </si>
  <si>
    <t>客流</t>
  </si>
  <si>
    <t>奖励</t>
  </si>
  <si>
    <t>处罚</t>
  </si>
  <si>
    <t>四川太极高新区府城大道西段店</t>
  </si>
  <si>
    <t>东南片区</t>
  </si>
  <si>
    <t>34.76%</t>
  </si>
  <si>
    <t>32.16%</t>
  </si>
  <si>
    <t>四川太极武侯区科华街药店</t>
  </si>
  <si>
    <t>城中片区</t>
  </si>
  <si>
    <t>27.52%</t>
  </si>
  <si>
    <t>23.12%</t>
  </si>
  <si>
    <t>四川太极西部店</t>
  </si>
  <si>
    <t>西北片区</t>
  </si>
  <si>
    <t>24.33%</t>
  </si>
  <si>
    <t>25.08%</t>
  </si>
  <si>
    <t>四川太极青羊区北东街店</t>
  </si>
  <si>
    <t>32.28%</t>
  </si>
  <si>
    <t>27.04%</t>
  </si>
  <si>
    <t>四川太极新都区新繁镇繁江北路药店</t>
  </si>
  <si>
    <t>28.84%</t>
  </si>
  <si>
    <t>29.83%</t>
  </si>
  <si>
    <t>四川太极清江东路药店</t>
  </si>
  <si>
    <t>22.79%</t>
  </si>
  <si>
    <t>19.69%</t>
  </si>
  <si>
    <t>四川太极温江店</t>
  </si>
  <si>
    <t>城郊二片区</t>
  </si>
  <si>
    <t>31.95%</t>
  </si>
  <si>
    <t>34.73%</t>
  </si>
  <si>
    <t>四川太极锦江区观音桥街药店</t>
  </si>
  <si>
    <t>27.65%</t>
  </si>
  <si>
    <t>27.67%</t>
  </si>
  <si>
    <t>四川太极枣子巷药店</t>
  </si>
  <si>
    <t>30.83%</t>
  </si>
  <si>
    <t>28.43%</t>
  </si>
  <si>
    <t>四川太极都江堰景中路店</t>
  </si>
  <si>
    <t>30.43%</t>
  </si>
  <si>
    <t>31.84%</t>
  </si>
  <si>
    <t>四川太极浆洗街药店</t>
  </si>
  <si>
    <t>30.14%</t>
  </si>
  <si>
    <t>25.64%</t>
  </si>
  <si>
    <t>四川太极新乐中街药店</t>
  </si>
  <si>
    <t>30.92%</t>
  </si>
  <si>
    <t>28.3%</t>
  </si>
  <si>
    <t>四川太极成华区华泰路药店</t>
  </si>
  <si>
    <t>34.8%</t>
  </si>
  <si>
    <t>31.86%</t>
  </si>
  <si>
    <t>四川太极大邑县晋原镇通达东路五段药店</t>
  </si>
  <si>
    <t>城郊一片区</t>
  </si>
  <si>
    <t>33.36%</t>
  </si>
  <si>
    <t>30.72%</t>
  </si>
  <si>
    <t>四川太极龙泉驿区龙泉街道驿生路药店</t>
  </si>
  <si>
    <t>27.44%</t>
  </si>
  <si>
    <t>20.92%</t>
  </si>
  <si>
    <t>四川太极锦江区水杉街药店</t>
  </si>
  <si>
    <t>35.36%</t>
  </si>
  <si>
    <t>32.78%</t>
  </si>
  <si>
    <t>四川太极金牛区交大路第三药店</t>
  </si>
  <si>
    <t>32.35%</t>
  </si>
  <si>
    <t>34.67%</t>
  </si>
  <si>
    <t>四川太极兴义镇万兴路药店</t>
  </si>
  <si>
    <t>34.27%</t>
  </si>
  <si>
    <t>四川太极五津西路药店</t>
  </si>
  <si>
    <t>29.43%</t>
  </si>
  <si>
    <t>28.11%</t>
  </si>
  <si>
    <t>四川太极人民中路店</t>
  </si>
  <si>
    <t>32.59%</t>
  </si>
  <si>
    <t>31.22%</t>
  </si>
  <si>
    <t>四川太极金丝街药店</t>
  </si>
  <si>
    <t>35.09%</t>
  </si>
  <si>
    <t>33.66%</t>
  </si>
  <si>
    <t>四川太极新都区马超东路店</t>
  </si>
  <si>
    <t>32.13%</t>
  </si>
  <si>
    <t>31.28%</t>
  </si>
  <si>
    <t>四川太极成华区羊子山西路药店（兴元华盛）</t>
  </si>
  <si>
    <t>32.99%</t>
  </si>
  <si>
    <t>31.64%</t>
  </si>
  <si>
    <t>四川太极成华区华油路药店</t>
  </si>
  <si>
    <t>34.5%</t>
  </si>
  <si>
    <t>28.83%</t>
  </si>
  <si>
    <t>四川太极清江东路2药店</t>
  </si>
  <si>
    <t>27.98%</t>
  </si>
  <si>
    <t>28.15%</t>
  </si>
  <si>
    <t>四川太极旗舰店</t>
  </si>
  <si>
    <t>旗舰片</t>
  </si>
  <si>
    <t>30.28%</t>
  </si>
  <si>
    <t>27.24%</t>
  </si>
  <si>
    <t>四川太极大邑县晋原镇内蒙古大道桃源药店</t>
  </si>
  <si>
    <t>33.02%</t>
  </si>
  <si>
    <t>34.41%</t>
  </si>
  <si>
    <t>四川太极怀远店</t>
  </si>
  <si>
    <t>35.26%</t>
  </si>
  <si>
    <t>35.66%</t>
  </si>
  <si>
    <t>四川太极大邑县晋原镇东街药店</t>
  </si>
  <si>
    <t>34.21%</t>
  </si>
  <si>
    <t>33.79%</t>
  </si>
  <si>
    <t>四川太极郫县郫筒镇一环路东南段药店</t>
  </si>
  <si>
    <t>30.63%</t>
  </si>
  <si>
    <t>29.25%</t>
  </si>
  <si>
    <t>四川太极邛崃市临邛镇洪川小区药店</t>
  </si>
  <si>
    <t>34.14%</t>
  </si>
  <si>
    <t>30.61%</t>
  </si>
  <si>
    <t>四川太极成华区二环路北四段药店（汇融名城）</t>
  </si>
  <si>
    <t>33.63%</t>
  </si>
  <si>
    <t>30.01%</t>
  </si>
  <si>
    <t>四川太极锦江区柳翠路药店</t>
  </si>
  <si>
    <t>33.57%</t>
  </si>
  <si>
    <t>33.12%</t>
  </si>
  <si>
    <t>四川太极成华区万科路药店</t>
  </si>
  <si>
    <t>30.07%</t>
  </si>
  <si>
    <t>29.39%</t>
  </si>
  <si>
    <t>客流不处罚</t>
  </si>
  <si>
    <t>四川太极高新天久北巷药店</t>
  </si>
  <si>
    <t>31.75%</t>
  </si>
  <si>
    <t>26.55%</t>
  </si>
  <si>
    <t>四川太极三江店</t>
  </si>
  <si>
    <t>31.21%</t>
  </si>
  <si>
    <t>32.43%</t>
  </si>
  <si>
    <t>四川太极双林路药店</t>
  </si>
  <si>
    <t>32.18%</t>
  </si>
  <si>
    <t>27.33%</t>
  </si>
  <si>
    <t>四川太极青羊区浣花滨河路药店</t>
  </si>
  <si>
    <t>33.88%</t>
  </si>
  <si>
    <t>四川太极金带街药店</t>
  </si>
  <si>
    <t>32.55%</t>
  </si>
  <si>
    <t>四川太极都江堰市蒲阳路药店</t>
  </si>
  <si>
    <t>27.34%</t>
  </si>
  <si>
    <t>28.4%</t>
  </si>
  <si>
    <t>四川太极都江堰药店</t>
  </si>
  <si>
    <t>33.32%</t>
  </si>
  <si>
    <t>35.25%</t>
  </si>
  <si>
    <t>四川太极青羊区十二桥药店</t>
  </si>
  <si>
    <t>24.19%</t>
  </si>
  <si>
    <t>24.12%</t>
  </si>
  <si>
    <t>四川太极邛崃市羊安镇永康大道药店</t>
  </si>
  <si>
    <t>32.75%</t>
  </si>
  <si>
    <t>28.78%</t>
  </si>
  <si>
    <t>四川太极都江堰聚源镇药店</t>
  </si>
  <si>
    <t>37.16%</t>
  </si>
  <si>
    <t>33.15%</t>
  </si>
  <si>
    <t>四川太极郫县郫筒镇东大街药店</t>
  </si>
  <si>
    <t>31.48%</t>
  </si>
  <si>
    <t>28.98%</t>
  </si>
  <si>
    <t>四川太极金牛区金沙路药店</t>
  </si>
  <si>
    <t>32.57%</t>
  </si>
  <si>
    <t>33.48%</t>
  </si>
  <si>
    <t>四川太极新园大道药店</t>
  </si>
  <si>
    <t>31.68%</t>
  </si>
  <si>
    <t>27.97%</t>
  </si>
  <si>
    <t>四川太极温江区柳城街道同兴东路药店</t>
  </si>
  <si>
    <t>33.53%</t>
  </si>
  <si>
    <t>33.33%</t>
  </si>
  <si>
    <t>四川太极大邑县晋源镇东壕沟段药店</t>
  </si>
  <si>
    <t>28.79%</t>
  </si>
  <si>
    <t>30.97%</t>
  </si>
  <si>
    <t>四川太极大邑县晋原镇子龙路店</t>
  </si>
  <si>
    <t>31.13%</t>
  </si>
  <si>
    <t>31.99%</t>
  </si>
  <si>
    <t>四川太极高新区大源北街药店</t>
  </si>
  <si>
    <t>33.62%</t>
  </si>
  <si>
    <t>33.87%</t>
  </si>
  <si>
    <t>四川太极红星店</t>
  </si>
  <si>
    <t>34.82%</t>
  </si>
  <si>
    <t>29.84%</t>
  </si>
  <si>
    <t>四川太极武侯区顺和街店</t>
  </si>
  <si>
    <t>35.34%</t>
  </si>
  <si>
    <t>33.16%</t>
  </si>
  <si>
    <t>四川太极大邑县新场镇文昌街药店</t>
  </si>
  <si>
    <t>30.56%</t>
  </si>
  <si>
    <t>35.78%</t>
  </si>
  <si>
    <t>四川太极都江堰奎光路中段药店</t>
  </si>
  <si>
    <t>28.88%</t>
  </si>
  <si>
    <t>四川太极高新区中和街道柳荫街药店</t>
  </si>
  <si>
    <t>32.03%</t>
  </si>
  <si>
    <t>31.05%</t>
  </si>
  <si>
    <t>四川太极成华区万宇路药店</t>
  </si>
  <si>
    <t>31.89%</t>
  </si>
  <si>
    <t>29.36%</t>
  </si>
  <si>
    <t>四川太极锦江区榕声路店</t>
  </si>
  <si>
    <t>34.46%</t>
  </si>
  <si>
    <t>32.21%</t>
  </si>
  <si>
    <t>四川太极沙河源药店</t>
  </si>
  <si>
    <t>28.8%</t>
  </si>
  <si>
    <t>30.1%</t>
  </si>
  <si>
    <t>四川太极大邑县沙渠镇方圆路药店</t>
  </si>
  <si>
    <t>34.04%</t>
  </si>
  <si>
    <t>33.99%</t>
  </si>
  <si>
    <t>四川太极都江堰市蒲阳镇堰问道西路药店</t>
  </si>
  <si>
    <t>31.79%</t>
  </si>
  <si>
    <t>32.96%</t>
  </si>
  <si>
    <t>四川太极成华杉板桥南一路店</t>
  </si>
  <si>
    <t>26.32%</t>
  </si>
  <si>
    <t>四川太极成华区华康路药店</t>
  </si>
  <si>
    <t>30.25%</t>
  </si>
  <si>
    <t>31.8%</t>
  </si>
  <si>
    <t>四川太极通盈街药店</t>
  </si>
  <si>
    <t>32.34%</t>
  </si>
  <si>
    <t>31.34%</t>
  </si>
  <si>
    <t>四川太极邛崃市临邛镇长安大道药店</t>
  </si>
  <si>
    <t>33.68%</t>
  </si>
  <si>
    <t>36.38%</t>
  </si>
  <si>
    <t>四川太极都江堰幸福镇翔凤路药店</t>
  </si>
  <si>
    <t>35.55%</t>
  </si>
  <si>
    <t>34.92%</t>
  </si>
  <si>
    <t>四川太极大邑县安仁镇千禧街药店</t>
  </si>
  <si>
    <t>31.44%</t>
  </si>
  <si>
    <t>28.08%</t>
  </si>
  <si>
    <t>四川太极双流区东升街道三强西路药店</t>
  </si>
  <si>
    <t>27.92%</t>
  </si>
  <si>
    <t>26.57%</t>
  </si>
  <si>
    <t>四川太极成华区新怡路店</t>
  </si>
  <si>
    <t>四川太极高新区民丰大道西段药店</t>
  </si>
  <si>
    <t>34.18%</t>
  </si>
  <si>
    <t>31.94%</t>
  </si>
  <si>
    <t>四川太极崇州中心店</t>
  </si>
  <si>
    <t>31.51%</t>
  </si>
  <si>
    <t>27.93%</t>
  </si>
  <si>
    <t>四川太极光华村街药店</t>
  </si>
  <si>
    <t>32.95%</t>
  </si>
  <si>
    <t>33.54%</t>
  </si>
  <si>
    <t>四川太极锦江区庆云南街药店</t>
  </si>
  <si>
    <t>28.02%</t>
  </si>
  <si>
    <t>26.48%</t>
  </si>
  <si>
    <t>四川太极邛崃中心药店</t>
  </si>
  <si>
    <t>32.6%</t>
  </si>
  <si>
    <t>31.25%</t>
  </si>
  <si>
    <t>四川太极光华药店</t>
  </si>
  <si>
    <t>29.68%</t>
  </si>
  <si>
    <t>四川太极龙潭西路店</t>
  </si>
  <si>
    <t>32.31%</t>
  </si>
  <si>
    <t>31.65%</t>
  </si>
  <si>
    <t>按开业目标考核</t>
  </si>
  <si>
    <t>四川太极金牛区黄苑东街药店</t>
  </si>
  <si>
    <t>34.03%</t>
  </si>
  <si>
    <t>四川太极成华区崔家店路药店</t>
  </si>
  <si>
    <t>30.05%</t>
  </si>
  <si>
    <t>15.78%</t>
  </si>
  <si>
    <t>装修</t>
  </si>
  <si>
    <t>四川太极土龙路药店</t>
  </si>
  <si>
    <t>正在装修</t>
  </si>
  <si>
    <t>四川太极新津邓双镇岷江店</t>
  </si>
  <si>
    <t>35.2%</t>
  </si>
  <si>
    <t>四川太极双流县西航港街道锦华路一段药店</t>
  </si>
  <si>
    <t>32.32%</t>
  </si>
  <si>
    <t>合计</t>
  </si>
  <si>
    <t>4.24-4.28（五一）片区完成情况表</t>
  </si>
  <si>
    <t>片区</t>
  </si>
  <si>
    <t>片长</t>
  </si>
  <si>
    <t>管辖门店数量</t>
  </si>
  <si>
    <t>完成目标门店数</t>
  </si>
  <si>
    <t>完成占比</t>
  </si>
  <si>
    <t>加、减分</t>
  </si>
  <si>
    <t>刘琴英</t>
  </si>
  <si>
    <t>林丰燕</t>
  </si>
  <si>
    <t>何巍</t>
  </si>
  <si>
    <t>城郊一片</t>
  </si>
  <si>
    <t>周佳玉</t>
  </si>
  <si>
    <t>城郊二片</t>
  </si>
  <si>
    <t>苗凯</t>
  </si>
  <si>
    <t>谭庆娟</t>
  </si>
  <si>
    <t>合计完成情况</t>
  </si>
  <si>
    <t>店长</t>
  </si>
  <si>
    <t>杨素芬</t>
  </si>
  <si>
    <t>朱朝霞</t>
  </si>
  <si>
    <t>钱芳</t>
  </si>
  <si>
    <t>代志斌</t>
  </si>
  <si>
    <t>周红蓉</t>
  </si>
  <si>
    <t>张建</t>
  </si>
  <si>
    <t>毛静静</t>
  </si>
  <si>
    <t>黄玲</t>
  </si>
  <si>
    <t>向海英</t>
  </si>
  <si>
    <t>杨科</t>
  </si>
  <si>
    <t>4.24-4.28“五一幸福合家欢”奖励分配表</t>
  </si>
  <si>
    <t>营业员ID</t>
  </si>
  <si>
    <t>营业员</t>
  </si>
  <si>
    <t>分配金额</t>
  </si>
  <si>
    <t>门店总金额</t>
  </si>
  <si>
    <t>华泰店</t>
  </si>
  <si>
    <t>李桂芳</t>
  </si>
  <si>
    <t>刘思蝶</t>
  </si>
  <si>
    <t>兰新喻</t>
  </si>
  <si>
    <t>府城店</t>
  </si>
  <si>
    <t>蒋雪琴</t>
  </si>
  <si>
    <t>毛春英</t>
  </si>
  <si>
    <t>梁兰</t>
  </si>
  <si>
    <t>新乐中街店</t>
  </si>
  <si>
    <t>任远芳</t>
  </si>
  <si>
    <t>胡元</t>
  </si>
  <si>
    <t>景中店</t>
  </si>
  <si>
    <t>晏祥春</t>
  </si>
  <si>
    <t>城中</t>
  </si>
  <si>
    <t>科华店</t>
  </si>
  <si>
    <t>吴彬</t>
  </si>
  <si>
    <t>王明惠</t>
  </si>
  <si>
    <t>北东街店</t>
  </si>
  <si>
    <t>易金莉</t>
  </si>
  <si>
    <t>鲁雪</t>
  </si>
  <si>
    <t>交大三店</t>
  </si>
  <si>
    <t>戴志斌</t>
  </si>
  <si>
    <t>陈文芳</t>
  </si>
  <si>
    <t>魏小琴</t>
  </si>
  <si>
    <t>西部店</t>
  </si>
  <si>
    <t>周娟</t>
  </si>
  <si>
    <t>新繁店</t>
  </si>
  <si>
    <t>范旭</t>
  </si>
  <si>
    <t>钟学兰</t>
  </si>
  <si>
    <t>蔡小丽</t>
  </si>
  <si>
    <t>清江东路店</t>
  </si>
  <si>
    <t>罗丹丹</t>
  </si>
  <si>
    <t>汤雪芹</t>
  </si>
  <si>
    <t>合计奖励金额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</si>
</sst>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_ "/>
  </numFmts>
  <fonts count="39">
    <font>
      <sz val="11"/>
      <color theme="1"/>
      <name val="等线"/>
      <charset val="134"/>
      <scheme val="minor"/>
    </font>
    <font>
      <b/>
      <sz val="9"/>
      <name val="宋体"/>
      <charset val="134"/>
    </font>
    <font>
      <b/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等线"/>
      <charset val="134"/>
      <scheme val="minor"/>
    </font>
    <font>
      <sz val="9"/>
      <color indexed="8"/>
      <name val="宋体"/>
      <charset val="134"/>
    </font>
    <font>
      <b/>
      <sz val="8"/>
      <color theme="1"/>
      <name val="等线"/>
      <charset val="134"/>
      <scheme val="minor"/>
    </font>
    <font>
      <sz val="9"/>
      <name val="等线"/>
      <charset val="134"/>
      <scheme val="minor"/>
    </font>
    <font>
      <b/>
      <sz val="8"/>
      <color rgb="FFFF0000"/>
      <name val="等线"/>
      <charset val="134"/>
      <scheme val="minor"/>
    </font>
    <font>
      <sz val="9"/>
      <color rgb="FFFF0000"/>
      <name val="等线"/>
      <charset val="134"/>
      <scheme val="minor"/>
    </font>
    <font>
      <b/>
      <sz val="9"/>
      <color theme="1"/>
      <name val="等线"/>
      <charset val="134"/>
      <scheme val="minor"/>
    </font>
    <font>
      <b/>
      <sz val="9"/>
      <color rgb="FFFF0000"/>
      <name val="等线"/>
      <charset val="134"/>
      <scheme val="minor"/>
    </font>
    <font>
      <b/>
      <sz val="8"/>
      <name val="宋体"/>
      <charset val="134"/>
    </font>
    <font>
      <sz val="9"/>
      <color rgb="FFFF00FF"/>
      <name val="等线"/>
      <charset val="134"/>
      <scheme val="minor"/>
    </font>
    <font>
      <sz val="9"/>
      <color theme="1"/>
      <name val="宋体"/>
      <charset val="134"/>
    </font>
    <font>
      <sz val="9"/>
      <color rgb="FFFF00FF"/>
      <name val="宋体"/>
      <charset val="134"/>
    </font>
    <font>
      <b/>
      <sz val="9"/>
      <name val="等线"/>
      <charset val="134"/>
      <scheme val="minor"/>
    </font>
    <font>
      <b/>
      <sz val="8"/>
      <color theme="1"/>
      <name val="宋体"/>
      <charset val="134"/>
    </font>
    <font>
      <b/>
      <sz val="8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9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6" borderId="8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13" borderId="9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5" fillId="20" borderId="14" applyNumberFormat="0" applyAlignment="0" applyProtection="0">
      <alignment vertical="center"/>
    </xf>
    <xf numFmtId="0" fontId="37" fillId="20" borderId="8" applyNumberFormat="0" applyAlignment="0" applyProtection="0">
      <alignment vertical="center"/>
    </xf>
    <xf numFmtId="0" fontId="36" fillId="21" borderId="15" applyNumberForma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98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177" fontId="4" fillId="0" borderId="0" xfId="0" applyNumberFormat="1" applyFont="1" applyAlignment="1">
      <alignment horizontal="center" vertical="center"/>
    </xf>
    <xf numFmtId="176" fontId="14" fillId="0" borderId="0" xfId="0" applyNumberFormat="1" applyFont="1" applyAlignment="1">
      <alignment horizontal="center" vertical="center"/>
    </xf>
    <xf numFmtId="177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 wrapText="1"/>
    </xf>
    <xf numFmtId="10" fontId="4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4" fillId="0" borderId="0" xfId="0" applyNumberFormat="1" applyFont="1" applyAlignment="1">
      <alignment vertical="center" wrapText="1"/>
    </xf>
    <xf numFmtId="177" fontId="10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177" fontId="15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 wrapText="1"/>
    </xf>
    <xf numFmtId="177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vertical="center" wrapText="1"/>
    </xf>
    <xf numFmtId="176" fontId="6" fillId="0" borderId="1" xfId="0" applyNumberFormat="1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66FF"/>
      <color rgb="00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85"/>
  <sheetViews>
    <sheetView workbookViewId="0">
      <selection activeCell="Q7" sqref="Q7"/>
    </sheetView>
  </sheetViews>
  <sheetFormatPr defaultColWidth="9" defaultRowHeight="15.75" customHeight="1"/>
  <cols>
    <col min="1" max="1" width="4" style="30" customWidth="1"/>
    <col min="2" max="2" width="5.22222222222222" style="30" customWidth="1"/>
    <col min="3" max="3" width="27.4444444444444" style="31" customWidth="1"/>
    <col min="4" max="4" width="9" style="31"/>
    <col min="5" max="5" width="7.22222222222222" style="30" customWidth="1"/>
    <col min="6" max="6" width="7.22222222222222" style="30" hidden="1" customWidth="1"/>
    <col min="7" max="7" width="7.22222222222222" style="51" hidden="1" customWidth="1"/>
    <col min="8" max="8" width="9.33333333333333" style="52" hidden="1" customWidth="1"/>
    <col min="9" max="9" width="8.11111111111111" style="53" hidden="1" customWidth="1"/>
    <col min="10" max="10" width="7.55555555555556" style="54" hidden="1" customWidth="1"/>
    <col min="11" max="11" width="8.33333333333333" style="54" customWidth="1"/>
    <col min="12" max="12" width="7.66666666666667" style="54" hidden="1" customWidth="1"/>
    <col min="13" max="13" width="8.33333333333333" style="54" customWidth="1"/>
    <col min="14" max="14" width="8.55555555555556" style="54" hidden="1" customWidth="1"/>
    <col min="15" max="15" width="7.33333333333333" style="54" customWidth="1"/>
    <col min="16" max="16" width="10.5555555555556" style="55" customWidth="1"/>
    <col min="17" max="17" width="6.88888888888889" style="30" customWidth="1"/>
    <col min="18" max="18" width="7.55555555555556" style="30" customWidth="1"/>
    <col min="19" max="19" width="9.77777777777778" style="30" customWidth="1"/>
    <col min="20" max="20" width="10.5555555555556" style="30" customWidth="1"/>
    <col min="21" max="21" width="5.66666666666667" style="30" customWidth="1"/>
    <col min="22" max="22" width="7.33333333333333" style="56" customWidth="1"/>
    <col min="23" max="23" width="6" style="30" hidden="1" customWidth="1"/>
    <col min="24" max="24" width="5.88888888888889" style="57" hidden="1" customWidth="1"/>
    <col min="25" max="25" width="5.77777777777778" style="32" customWidth="1"/>
    <col min="26" max="26" width="7.11111111111111" style="58" hidden="1" customWidth="1"/>
    <col min="27" max="16384" width="9" style="31"/>
  </cols>
  <sheetData>
    <row r="1" s="27" customFormat="1" customHeight="1" spans="1:26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="28" customFormat="1" customHeight="1" spans="1:26">
      <c r="A2" s="34" t="s">
        <v>1</v>
      </c>
      <c r="B2" s="34" t="s">
        <v>2</v>
      </c>
      <c r="C2" s="35" t="s">
        <v>3</v>
      </c>
      <c r="D2" s="35" t="s">
        <v>4</v>
      </c>
      <c r="E2" s="33" t="s">
        <v>5</v>
      </c>
      <c r="F2" s="33"/>
      <c r="G2" s="59"/>
      <c r="H2" s="33"/>
      <c r="I2" s="66" t="s">
        <v>6</v>
      </c>
      <c r="J2" s="66"/>
      <c r="K2" s="66"/>
      <c r="L2" s="66"/>
      <c r="M2" s="66"/>
      <c r="N2" s="66"/>
      <c r="O2" s="66"/>
      <c r="P2" s="67" t="s">
        <v>7</v>
      </c>
      <c r="Q2" s="67"/>
      <c r="R2" s="67"/>
      <c r="S2" s="33" t="s">
        <v>8</v>
      </c>
      <c r="T2" s="33"/>
      <c r="U2" s="33"/>
      <c r="V2" s="33"/>
      <c r="W2" s="73" t="s">
        <v>9</v>
      </c>
      <c r="X2" s="73"/>
      <c r="Y2" s="36" t="s">
        <v>10</v>
      </c>
      <c r="Z2" s="33" t="s">
        <v>11</v>
      </c>
    </row>
    <row r="3" customHeight="1" spans="1:26">
      <c r="A3" s="34"/>
      <c r="B3" s="34"/>
      <c r="C3" s="35"/>
      <c r="D3" s="35"/>
      <c r="E3" s="34" t="s">
        <v>12</v>
      </c>
      <c r="F3" s="34" t="s">
        <v>13</v>
      </c>
      <c r="G3" s="60" t="s">
        <v>14</v>
      </c>
      <c r="H3" s="61" t="s">
        <v>15</v>
      </c>
      <c r="I3" s="60" t="s">
        <v>16</v>
      </c>
      <c r="J3" s="68" t="s">
        <v>17</v>
      </c>
      <c r="K3" s="68" t="s">
        <v>18</v>
      </c>
      <c r="L3" s="68" t="s">
        <v>19</v>
      </c>
      <c r="M3" s="68" t="s">
        <v>20</v>
      </c>
      <c r="N3" s="66" t="s">
        <v>16</v>
      </c>
      <c r="O3" s="68" t="s">
        <v>21</v>
      </c>
      <c r="P3" s="67" t="s">
        <v>22</v>
      </c>
      <c r="Q3" s="33" t="s">
        <v>23</v>
      </c>
      <c r="R3" s="33" t="s">
        <v>12</v>
      </c>
      <c r="S3" s="67" t="s">
        <v>17</v>
      </c>
      <c r="T3" s="67" t="s">
        <v>19</v>
      </c>
      <c r="U3" s="33" t="s">
        <v>23</v>
      </c>
      <c r="V3" s="74" t="s">
        <v>12</v>
      </c>
      <c r="W3" s="33" t="s">
        <v>24</v>
      </c>
      <c r="X3" s="73" t="s">
        <v>25</v>
      </c>
      <c r="Y3" s="36"/>
      <c r="Z3" s="33"/>
    </row>
    <row r="4" s="28" customFormat="1" customHeight="1" spans="1:26">
      <c r="A4" s="37">
        <v>1</v>
      </c>
      <c r="B4" s="37">
        <v>541</v>
      </c>
      <c r="C4" s="38" t="s">
        <v>26</v>
      </c>
      <c r="D4" s="38" t="s">
        <v>27</v>
      </c>
      <c r="E4" s="37" t="s">
        <v>28</v>
      </c>
      <c r="F4" s="37">
        <v>3825.10653846154</v>
      </c>
      <c r="G4" s="62">
        <v>126.115384615385</v>
      </c>
      <c r="H4" s="63">
        <v>11002.5223076923</v>
      </c>
      <c r="I4" s="62">
        <v>126.115384615385</v>
      </c>
      <c r="J4" s="37">
        <v>11000</v>
      </c>
      <c r="K4" s="37">
        <f t="shared" ref="K4:O4" si="0">J4*5</f>
        <v>55000</v>
      </c>
      <c r="L4" s="37">
        <f t="shared" ref="L4:L8" si="1">J4*1.1</f>
        <v>12100</v>
      </c>
      <c r="M4" s="37">
        <f t="shared" si="0"/>
        <v>60500</v>
      </c>
      <c r="N4" s="37">
        <v>134</v>
      </c>
      <c r="O4" s="37">
        <f t="shared" si="0"/>
        <v>670</v>
      </c>
      <c r="P4" s="69">
        <v>72878.67</v>
      </c>
      <c r="Q4" s="75">
        <v>694</v>
      </c>
      <c r="R4" s="75" t="s">
        <v>29</v>
      </c>
      <c r="S4" s="75">
        <f t="shared" ref="S4:S67" si="2">P4-K4</f>
        <v>17878.67</v>
      </c>
      <c r="T4" s="76">
        <f t="shared" ref="T4:T67" si="3">P4-M4</f>
        <v>12378.67</v>
      </c>
      <c r="U4" s="76">
        <f t="shared" ref="U4:U67" si="4">Q4-O4</f>
        <v>24</v>
      </c>
      <c r="V4" s="77">
        <f t="shared" ref="V4:V67" si="5">R4-E4</f>
        <v>-0.026</v>
      </c>
      <c r="W4" s="75">
        <v>200</v>
      </c>
      <c r="X4" s="75">
        <v>-50</v>
      </c>
      <c r="Y4" s="39">
        <f>W4+(X4)</f>
        <v>150</v>
      </c>
      <c r="Z4" s="81"/>
    </row>
    <row r="5" s="28" customFormat="1" customHeight="1" spans="1:26">
      <c r="A5" s="37">
        <v>2</v>
      </c>
      <c r="B5" s="37">
        <v>744</v>
      </c>
      <c r="C5" s="38" t="s">
        <v>30</v>
      </c>
      <c r="D5" s="38" t="s">
        <v>31</v>
      </c>
      <c r="E5" s="37" t="s">
        <v>32</v>
      </c>
      <c r="F5" s="37">
        <v>1516.87538461538</v>
      </c>
      <c r="G5" s="62">
        <v>83.8076923076923</v>
      </c>
      <c r="H5" s="63">
        <v>5510.37538461538</v>
      </c>
      <c r="I5" s="62">
        <v>83.8076923076923</v>
      </c>
      <c r="J5" s="37">
        <v>6000</v>
      </c>
      <c r="K5" s="37">
        <f t="shared" ref="K5:O5" si="6">J5*5</f>
        <v>30000</v>
      </c>
      <c r="L5" s="37">
        <f t="shared" ref="L5:L10" si="7">J5*1.25</f>
        <v>7500</v>
      </c>
      <c r="M5" s="37">
        <f t="shared" si="6"/>
        <v>37500</v>
      </c>
      <c r="N5" s="37">
        <v>86</v>
      </c>
      <c r="O5" s="37">
        <f t="shared" si="6"/>
        <v>430</v>
      </c>
      <c r="P5" s="69">
        <v>42976.47</v>
      </c>
      <c r="Q5" s="75">
        <v>545</v>
      </c>
      <c r="R5" s="75" t="s">
        <v>33</v>
      </c>
      <c r="S5" s="75">
        <f t="shared" si="2"/>
        <v>12976.47</v>
      </c>
      <c r="T5" s="76">
        <f t="shared" si="3"/>
        <v>5476.47</v>
      </c>
      <c r="U5" s="76">
        <f t="shared" si="4"/>
        <v>115</v>
      </c>
      <c r="V5" s="77">
        <f t="shared" si="5"/>
        <v>-0.044</v>
      </c>
      <c r="W5" s="75">
        <v>200</v>
      </c>
      <c r="X5" s="75">
        <v>-50</v>
      </c>
      <c r="Y5" s="39">
        <f t="shared" ref="Y5:Y36" si="8">W5+(X5)</f>
        <v>150</v>
      </c>
      <c r="Z5" s="81"/>
    </row>
    <row r="6" s="28" customFormat="1" customHeight="1" spans="1:26">
      <c r="A6" s="37">
        <v>3</v>
      </c>
      <c r="B6" s="37">
        <v>311</v>
      </c>
      <c r="C6" s="38" t="s">
        <v>34</v>
      </c>
      <c r="D6" s="38" t="s">
        <v>35</v>
      </c>
      <c r="E6" s="37" t="s">
        <v>36</v>
      </c>
      <c r="F6" s="37">
        <v>1818.76538461538</v>
      </c>
      <c r="G6" s="62">
        <v>35.9230769230769</v>
      </c>
      <c r="H6" s="63">
        <v>7474.235</v>
      </c>
      <c r="I6" s="62">
        <v>35.9230769230769</v>
      </c>
      <c r="J6" s="37">
        <v>6500</v>
      </c>
      <c r="K6" s="37">
        <f t="shared" ref="K6:O6" si="9">J6*5</f>
        <v>32500</v>
      </c>
      <c r="L6" s="37">
        <f>J6*1.2</f>
        <v>7800</v>
      </c>
      <c r="M6" s="37">
        <f t="shared" si="9"/>
        <v>39000</v>
      </c>
      <c r="N6" s="37">
        <v>36</v>
      </c>
      <c r="O6" s="37">
        <f t="shared" si="9"/>
        <v>180</v>
      </c>
      <c r="P6" s="69">
        <v>43463.71</v>
      </c>
      <c r="Q6" s="75">
        <v>227</v>
      </c>
      <c r="R6" s="75" t="s">
        <v>37</v>
      </c>
      <c r="S6" s="75">
        <f t="shared" si="2"/>
        <v>10963.71</v>
      </c>
      <c r="T6" s="76">
        <f t="shared" si="3"/>
        <v>4463.71</v>
      </c>
      <c r="U6" s="76">
        <f t="shared" si="4"/>
        <v>47</v>
      </c>
      <c r="V6" s="78">
        <f t="shared" si="5"/>
        <v>0.00749999999999998</v>
      </c>
      <c r="W6" s="75">
        <v>500</v>
      </c>
      <c r="X6" s="75"/>
      <c r="Y6" s="39">
        <f t="shared" si="8"/>
        <v>500</v>
      </c>
      <c r="Z6" s="81"/>
    </row>
    <row r="7" s="28" customFormat="1" customHeight="1" spans="1:26">
      <c r="A7" s="37">
        <v>4</v>
      </c>
      <c r="B7" s="37">
        <v>517</v>
      </c>
      <c r="C7" s="38" t="s">
        <v>38</v>
      </c>
      <c r="D7" s="38" t="s">
        <v>31</v>
      </c>
      <c r="E7" s="37" t="s">
        <v>39</v>
      </c>
      <c r="F7" s="37">
        <v>2741.90384615385</v>
      </c>
      <c r="G7" s="62">
        <v>153</v>
      </c>
      <c r="H7" s="63">
        <v>8492.20961538462</v>
      </c>
      <c r="I7" s="62">
        <v>153</v>
      </c>
      <c r="J7" s="37">
        <v>8300</v>
      </c>
      <c r="K7" s="37">
        <f t="shared" ref="K7:O7" si="10">J7*5</f>
        <v>41500</v>
      </c>
      <c r="L7" s="37">
        <f t="shared" si="1"/>
        <v>9130</v>
      </c>
      <c r="M7" s="37">
        <f t="shared" si="10"/>
        <v>45650</v>
      </c>
      <c r="N7" s="37">
        <v>143</v>
      </c>
      <c r="O7" s="37">
        <f t="shared" si="10"/>
        <v>715</v>
      </c>
      <c r="P7" s="69">
        <v>50681.41</v>
      </c>
      <c r="Q7" s="75">
        <v>821</v>
      </c>
      <c r="R7" s="75" t="s">
        <v>40</v>
      </c>
      <c r="S7" s="75">
        <f t="shared" si="2"/>
        <v>9181.41</v>
      </c>
      <c r="T7" s="76">
        <f t="shared" si="3"/>
        <v>5031.41</v>
      </c>
      <c r="U7" s="76">
        <f t="shared" si="4"/>
        <v>106</v>
      </c>
      <c r="V7" s="77">
        <f t="shared" si="5"/>
        <v>-0.0524000000000001</v>
      </c>
      <c r="W7" s="75">
        <v>200</v>
      </c>
      <c r="X7" s="75">
        <v>-50</v>
      </c>
      <c r="Y7" s="39">
        <f t="shared" si="8"/>
        <v>150</v>
      </c>
      <c r="Z7" s="81"/>
    </row>
    <row r="8" s="28" customFormat="1" customHeight="1" spans="1:26">
      <c r="A8" s="37">
        <v>5</v>
      </c>
      <c r="B8" s="37">
        <v>730</v>
      </c>
      <c r="C8" s="38" t="s">
        <v>41</v>
      </c>
      <c r="D8" s="38" t="s">
        <v>35</v>
      </c>
      <c r="E8" s="37" t="s">
        <v>42</v>
      </c>
      <c r="F8" s="37">
        <v>2376.38961538462</v>
      </c>
      <c r="G8" s="62">
        <v>96.0769230769231</v>
      </c>
      <c r="H8" s="63">
        <v>8239.30384615385</v>
      </c>
      <c r="I8" s="62">
        <v>96.0769230769231</v>
      </c>
      <c r="J8" s="37">
        <v>8000</v>
      </c>
      <c r="K8" s="37">
        <f t="shared" ref="K8:O8" si="11">J8*5</f>
        <v>40000</v>
      </c>
      <c r="L8" s="37">
        <f t="shared" si="1"/>
        <v>8800</v>
      </c>
      <c r="M8" s="37">
        <f t="shared" si="11"/>
        <v>44000</v>
      </c>
      <c r="N8" s="37">
        <v>99</v>
      </c>
      <c r="O8" s="37">
        <f t="shared" si="11"/>
        <v>495</v>
      </c>
      <c r="P8" s="69">
        <v>48323.48</v>
      </c>
      <c r="Q8" s="75">
        <v>496</v>
      </c>
      <c r="R8" s="75" t="s">
        <v>43</v>
      </c>
      <c r="S8" s="75">
        <f t="shared" si="2"/>
        <v>8323.48</v>
      </c>
      <c r="T8" s="76">
        <f t="shared" si="3"/>
        <v>4323.48</v>
      </c>
      <c r="U8" s="76">
        <f t="shared" si="4"/>
        <v>1</v>
      </c>
      <c r="V8" s="78">
        <f t="shared" si="5"/>
        <v>0.00990000000000002</v>
      </c>
      <c r="W8" s="75">
        <v>500</v>
      </c>
      <c r="X8" s="75"/>
      <c r="Y8" s="39">
        <f t="shared" si="8"/>
        <v>500</v>
      </c>
      <c r="Z8" s="81"/>
    </row>
    <row r="9" s="28" customFormat="1" customHeight="1" spans="1:26">
      <c r="A9" s="37">
        <v>6</v>
      </c>
      <c r="B9" s="37">
        <v>357</v>
      </c>
      <c r="C9" s="38" t="s">
        <v>44</v>
      </c>
      <c r="D9" s="38" t="s">
        <v>35</v>
      </c>
      <c r="E9" s="37" t="s">
        <v>45</v>
      </c>
      <c r="F9" s="37">
        <v>1025.80384615385</v>
      </c>
      <c r="G9" s="62">
        <v>73.8846153846154</v>
      </c>
      <c r="H9" s="63">
        <v>4494.86</v>
      </c>
      <c r="I9" s="62">
        <v>73.8846153846154</v>
      </c>
      <c r="J9" s="37">
        <v>4800</v>
      </c>
      <c r="K9" s="37">
        <f t="shared" ref="K9:O9" si="12">J9*5</f>
        <v>24000</v>
      </c>
      <c r="L9" s="37">
        <f t="shared" si="7"/>
        <v>6000</v>
      </c>
      <c r="M9" s="37">
        <f t="shared" si="12"/>
        <v>30000</v>
      </c>
      <c r="N9" s="37">
        <v>74</v>
      </c>
      <c r="O9" s="37">
        <f t="shared" si="12"/>
        <v>370</v>
      </c>
      <c r="P9" s="69">
        <v>32164.86</v>
      </c>
      <c r="Q9" s="75">
        <v>385</v>
      </c>
      <c r="R9" s="75" t="s">
        <v>46</v>
      </c>
      <c r="S9" s="75">
        <f t="shared" si="2"/>
        <v>8164.86</v>
      </c>
      <c r="T9" s="76">
        <f t="shared" si="3"/>
        <v>2164.86</v>
      </c>
      <c r="U9" s="76">
        <f t="shared" si="4"/>
        <v>15</v>
      </c>
      <c r="V9" s="77">
        <f t="shared" si="5"/>
        <v>-0.031</v>
      </c>
      <c r="W9" s="75">
        <v>200</v>
      </c>
      <c r="X9" s="75">
        <v>-50</v>
      </c>
      <c r="Y9" s="39">
        <f t="shared" si="8"/>
        <v>150</v>
      </c>
      <c r="Z9" s="81"/>
    </row>
    <row r="10" s="28" customFormat="1" customHeight="1" spans="1:26">
      <c r="A10" s="37">
        <v>7</v>
      </c>
      <c r="B10" s="37">
        <v>329</v>
      </c>
      <c r="C10" s="38" t="s">
        <v>47</v>
      </c>
      <c r="D10" s="38" t="s">
        <v>48</v>
      </c>
      <c r="E10" s="37" t="s">
        <v>49</v>
      </c>
      <c r="F10" s="37">
        <v>1607.67807692308</v>
      </c>
      <c r="G10" s="62">
        <v>55.3461538461538</v>
      </c>
      <c r="H10" s="63">
        <v>5031.61230769231</v>
      </c>
      <c r="I10" s="62">
        <v>55.3461538461538</v>
      </c>
      <c r="J10" s="37">
        <v>5900</v>
      </c>
      <c r="K10" s="37">
        <f t="shared" ref="K10:O10" si="13">J10*5</f>
        <v>29500</v>
      </c>
      <c r="L10" s="37">
        <f t="shared" si="7"/>
        <v>7375</v>
      </c>
      <c r="M10" s="37">
        <f t="shared" si="13"/>
        <v>36875</v>
      </c>
      <c r="N10" s="37">
        <v>58</v>
      </c>
      <c r="O10" s="37">
        <f t="shared" si="13"/>
        <v>290</v>
      </c>
      <c r="P10" s="69">
        <v>36787.48</v>
      </c>
      <c r="Q10" s="75">
        <v>331</v>
      </c>
      <c r="R10" s="75" t="s">
        <v>50</v>
      </c>
      <c r="S10" s="75">
        <f t="shared" si="2"/>
        <v>7287.48</v>
      </c>
      <c r="T10" s="75">
        <f t="shared" si="3"/>
        <v>-87.5199999999968</v>
      </c>
      <c r="U10" s="75">
        <f t="shared" si="4"/>
        <v>41</v>
      </c>
      <c r="V10" s="79">
        <f t="shared" si="5"/>
        <v>0.0277999999999999</v>
      </c>
      <c r="W10" s="75"/>
      <c r="X10" s="75"/>
      <c r="Y10" s="39">
        <f t="shared" si="8"/>
        <v>0</v>
      </c>
      <c r="Z10" s="81"/>
    </row>
    <row r="11" s="28" customFormat="1" customHeight="1" spans="1:26">
      <c r="A11" s="37">
        <v>8</v>
      </c>
      <c r="B11" s="37">
        <v>724</v>
      </c>
      <c r="C11" s="38" t="s">
        <v>51</v>
      </c>
      <c r="D11" s="38" t="s">
        <v>27</v>
      </c>
      <c r="E11" s="37" t="s">
        <v>52</v>
      </c>
      <c r="F11" s="37">
        <v>1723.69269230769</v>
      </c>
      <c r="G11" s="62">
        <v>124</v>
      </c>
      <c r="H11" s="63">
        <v>6233.31153846154</v>
      </c>
      <c r="I11" s="62">
        <v>124</v>
      </c>
      <c r="J11" s="37">
        <v>6800</v>
      </c>
      <c r="K11" s="37">
        <f t="shared" ref="K11:O11" si="14">J11*5</f>
        <v>34000</v>
      </c>
      <c r="L11" s="37">
        <f>J11*1.2</f>
        <v>8160</v>
      </c>
      <c r="M11" s="37">
        <f t="shared" si="14"/>
        <v>40800</v>
      </c>
      <c r="N11" s="37">
        <v>124</v>
      </c>
      <c r="O11" s="37">
        <f t="shared" si="14"/>
        <v>620</v>
      </c>
      <c r="P11" s="69">
        <v>40651.94</v>
      </c>
      <c r="Q11" s="75">
        <v>697</v>
      </c>
      <c r="R11" s="75" t="s">
        <v>53</v>
      </c>
      <c r="S11" s="75">
        <f t="shared" si="2"/>
        <v>6651.94</v>
      </c>
      <c r="T11" s="75">
        <f t="shared" si="3"/>
        <v>-148.059999999998</v>
      </c>
      <c r="U11" s="75">
        <f t="shared" si="4"/>
        <v>77</v>
      </c>
      <c r="V11" s="79">
        <f t="shared" si="5"/>
        <v>0.000200000000000033</v>
      </c>
      <c r="W11" s="75"/>
      <c r="X11" s="75"/>
      <c r="Y11" s="39">
        <f t="shared" si="8"/>
        <v>0</v>
      </c>
      <c r="Z11" s="81"/>
    </row>
    <row r="12" s="28" customFormat="1" customHeight="1" spans="1:26">
      <c r="A12" s="37">
        <v>9</v>
      </c>
      <c r="B12" s="37">
        <v>359</v>
      </c>
      <c r="C12" s="38" t="s">
        <v>54</v>
      </c>
      <c r="D12" s="38" t="s">
        <v>35</v>
      </c>
      <c r="E12" s="37" t="s">
        <v>55</v>
      </c>
      <c r="F12" s="37">
        <v>2379.51423076923</v>
      </c>
      <c r="G12" s="62">
        <v>146.692307692308</v>
      </c>
      <c r="H12" s="63">
        <v>7717.51692307692</v>
      </c>
      <c r="I12" s="62">
        <v>146.692307692308</v>
      </c>
      <c r="J12" s="37">
        <v>7250</v>
      </c>
      <c r="K12" s="37">
        <f t="shared" ref="K12:O12" si="15">J12*5</f>
        <v>36250</v>
      </c>
      <c r="L12" s="37">
        <f>J12*1.2</f>
        <v>8700</v>
      </c>
      <c r="M12" s="37">
        <f t="shared" si="15"/>
        <v>43500</v>
      </c>
      <c r="N12" s="37">
        <v>132</v>
      </c>
      <c r="O12" s="37">
        <f t="shared" si="15"/>
        <v>660</v>
      </c>
      <c r="P12" s="69">
        <v>42842.72</v>
      </c>
      <c r="Q12" s="75">
        <v>748</v>
      </c>
      <c r="R12" s="75" t="s">
        <v>56</v>
      </c>
      <c r="S12" s="75">
        <f t="shared" si="2"/>
        <v>6592.72</v>
      </c>
      <c r="T12" s="75">
        <f t="shared" si="3"/>
        <v>-657.279999999999</v>
      </c>
      <c r="U12" s="75">
        <f t="shared" si="4"/>
        <v>88</v>
      </c>
      <c r="V12" s="77">
        <f t="shared" si="5"/>
        <v>-0.024</v>
      </c>
      <c r="W12" s="75"/>
      <c r="X12" s="75">
        <v>-50</v>
      </c>
      <c r="Y12" s="39">
        <f t="shared" si="8"/>
        <v>-50</v>
      </c>
      <c r="Z12" s="81"/>
    </row>
    <row r="13" s="28" customFormat="1" customHeight="1" spans="1:26">
      <c r="A13" s="37">
        <v>10</v>
      </c>
      <c r="B13" s="37">
        <v>587</v>
      </c>
      <c r="C13" s="38" t="s">
        <v>57</v>
      </c>
      <c r="D13" s="38" t="s">
        <v>48</v>
      </c>
      <c r="E13" s="37" t="s">
        <v>58</v>
      </c>
      <c r="F13" s="37">
        <v>1384.77346153846</v>
      </c>
      <c r="G13" s="62">
        <v>61.3076923076923</v>
      </c>
      <c r="H13" s="63">
        <v>4549.65076923077</v>
      </c>
      <c r="I13" s="62">
        <v>61.3076923076923</v>
      </c>
      <c r="J13" s="37">
        <v>5000</v>
      </c>
      <c r="K13" s="37">
        <f t="shared" ref="K13:O13" si="16">J13*5</f>
        <v>25000</v>
      </c>
      <c r="L13" s="37">
        <f>J13*1.25</f>
        <v>6250</v>
      </c>
      <c r="M13" s="37">
        <f t="shared" si="16"/>
        <v>31250</v>
      </c>
      <c r="N13" s="37">
        <v>62</v>
      </c>
      <c r="O13" s="37">
        <f t="shared" si="16"/>
        <v>310</v>
      </c>
      <c r="P13" s="69">
        <v>31298.64</v>
      </c>
      <c r="Q13" s="75">
        <v>343</v>
      </c>
      <c r="R13" s="75" t="s">
        <v>59</v>
      </c>
      <c r="S13" s="75">
        <f t="shared" si="2"/>
        <v>6298.64</v>
      </c>
      <c r="T13" s="76">
        <f t="shared" si="3"/>
        <v>48.6399999999994</v>
      </c>
      <c r="U13" s="76">
        <f t="shared" si="4"/>
        <v>33</v>
      </c>
      <c r="V13" s="78">
        <f t="shared" si="5"/>
        <v>0.0141</v>
      </c>
      <c r="W13" s="75">
        <v>500</v>
      </c>
      <c r="X13" s="75"/>
      <c r="Y13" s="39">
        <f t="shared" si="8"/>
        <v>500</v>
      </c>
      <c r="Z13" s="81"/>
    </row>
    <row r="14" s="28" customFormat="1" customHeight="1" spans="1:26">
      <c r="A14" s="37">
        <v>11</v>
      </c>
      <c r="B14" s="37">
        <v>337</v>
      </c>
      <c r="C14" s="38" t="s">
        <v>60</v>
      </c>
      <c r="D14" s="38" t="s">
        <v>31</v>
      </c>
      <c r="E14" s="37" t="s">
        <v>61</v>
      </c>
      <c r="F14" s="37">
        <v>5948.39615384615</v>
      </c>
      <c r="G14" s="62">
        <v>227.269230769231</v>
      </c>
      <c r="H14" s="63">
        <v>19729.4346153846</v>
      </c>
      <c r="I14" s="62">
        <v>227.269230769231</v>
      </c>
      <c r="J14" s="37">
        <v>21000</v>
      </c>
      <c r="K14" s="37">
        <f t="shared" ref="K14:O14" si="17">J14*5</f>
        <v>105000</v>
      </c>
      <c r="L14" s="37">
        <f t="shared" ref="L14:L16" si="18">J14*1.1</f>
        <v>23100</v>
      </c>
      <c r="M14" s="37">
        <f t="shared" si="17"/>
        <v>115500</v>
      </c>
      <c r="N14" s="37">
        <v>235</v>
      </c>
      <c r="O14" s="37">
        <f t="shared" si="17"/>
        <v>1175</v>
      </c>
      <c r="P14" s="69">
        <v>110771.4</v>
      </c>
      <c r="Q14" s="75">
        <v>1145</v>
      </c>
      <c r="R14" s="75" t="s">
        <v>62</v>
      </c>
      <c r="S14" s="75">
        <f t="shared" si="2"/>
        <v>5771.39999999999</v>
      </c>
      <c r="T14" s="75">
        <f t="shared" si="3"/>
        <v>-4728.60000000002</v>
      </c>
      <c r="U14" s="39">
        <f t="shared" si="4"/>
        <v>-30</v>
      </c>
      <c r="V14" s="77">
        <f t="shared" si="5"/>
        <v>-0.045</v>
      </c>
      <c r="W14" s="75"/>
      <c r="X14" s="75">
        <v>-100</v>
      </c>
      <c r="Y14" s="39">
        <f t="shared" si="8"/>
        <v>-100</v>
      </c>
      <c r="Z14" s="81"/>
    </row>
    <row r="15" s="28" customFormat="1" customHeight="1" spans="1:26">
      <c r="A15" s="37">
        <v>12</v>
      </c>
      <c r="B15" s="37">
        <v>387</v>
      </c>
      <c r="C15" s="38" t="s">
        <v>63</v>
      </c>
      <c r="D15" s="38" t="s">
        <v>27</v>
      </c>
      <c r="E15" s="37" t="s">
        <v>64</v>
      </c>
      <c r="F15" s="37">
        <v>2825.38961538462</v>
      </c>
      <c r="G15" s="62">
        <v>148.269230769231</v>
      </c>
      <c r="H15" s="63">
        <v>9136.92153846154</v>
      </c>
      <c r="I15" s="62">
        <v>148.269230769231</v>
      </c>
      <c r="J15" s="37">
        <v>9500</v>
      </c>
      <c r="K15" s="37">
        <f t="shared" ref="K15:O15" si="19">J15*5</f>
        <v>47500</v>
      </c>
      <c r="L15" s="37">
        <f t="shared" si="18"/>
        <v>10450</v>
      </c>
      <c r="M15" s="37">
        <f t="shared" si="19"/>
        <v>52250</v>
      </c>
      <c r="N15" s="37">
        <v>153</v>
      </c>
      <c r="O15" s="37">
        <f t="shared" si="19"/>
        <v>765</v>
      </c>
      <c r="P15" s="69">
        <v>53195.84</v>
      </c>
      <c r="Q15" s="75">
        <v>757</v>
      </c>
      <c r="R15" s="75" t="s">
        <v>65</v>
      </c>
      <c r="S15" s="75">
        <f t="shared" si="2"/>
        <v>5695.84</v>
      </c>
      <c r="T15" s="76">
        <f t="shared" si="3"/>
        <v>945.839999999997</v>
      </c>
      <c r="U15" s="39">
        <f t="shared" si="4"/>
        <v>-8</v>
      </c>
      <c r="V15" s="77">
        <f t="shared" si="5"/>
        <v>-0.0262</v>
      </c>
      <c r="W15" s="75">
        <v>200</v>
      </c>
      <c r="X15" s="75">
        <v>-100</v>
      </c>
      <c r="Y15" s="39">
        <f t="shared" si="8"/>
        <v>100</v>
      </c>
      <c r="Z15" s="81"/>
    </row>
    <row r="16" s="28" customFormat="1" customHeight="1" spans="1:26">
      <c r="A16" s="37">
        <v>13</v>
      </c>
      <c r="B16" s="37">
        <v>712</v>
      </c>
      <c r="C16" s="38" t="s">
        <v>66</v>
      </c>
      <c r="D16" s="38" t="s">
        <v>27</v>
      </c>
      <c r="E16" s="37" t="s">
        <v>67</v>
      </c>
      <c r="F16" s="37">
        <v>3341.345</v>
      </c>
      <c r="G16" s="62">
        <v>138.230769230769</v>
      </c>
      <c r="H16" s="63">
        <v>9599.04807692308</v>
      </c>
      <c r="I16" s="62">
        <v>138.230769230769</v>
      </c>
      <c r="J16" s="37">
        <v>10000</v>
      </c>
      <c r="K16" s="37">
        <f t="shared" ref="K16:O16" si="20">J16*5</f>
        <v>50000</v>
      </c>
      <c r="L16" s="37">
        <f t="shared" si="18"/>
        <v>11000</v>
      </c>
      <c r="M16" s="37">
        <f t="shared" si="20"/>
        <v>55000</v>
      </c>
      <c r="N16" s="37">
        <v>139</v>
      </c>
      <c r="O16" s="37">
        <f t="shared" si="20"/>
        <v>695</v>
      </c>
      <c r="P16" s="69">
        <v>55159.57</v>
      </c>
      <c r="Q16" s="75">
        <v>756</v>
      </c>
      <c r="R16" s="75" t="s">
        <v>68</v>
      </c>
      <c r="S16" s="75">
        <f t="shared" si="2"/>
        <v>5159.57</v>
      </c>
      <c r="T16" s="76">
        <f t="shared" si="3"/>
        <v>159.57</v>
      </c>
      <c r="U16" s="76">
        <f t="shared" si="4"/>
        <v>61</v>
      </c>
      <c r="V16" s="77">
        <f t="shared" si="5"/>
        <v>-0.0294</v>
      </c>
      <c r="W16" s="75">
        <v>200</v>
      </c>
      <c r="X16" s="75">
        <v>-50</v>
      </c>
      <c r="Y16" s="39">
        <f t="shared" si="8"/>
        <v>150</v>
      </c>
      <c r="Z16" s="81"/>
    </row>
    <row r="17" s="28" customFormat="1" customHeight="1" spans="1:26">
      <c r="A17" s="37">
        <v>14</v>
      </c>
      <c r="B17" s="37">
        <v>717</v>
      </c>
      <c r="C17" s="38" t="s">
        <v>69</v>
      </c>
      <c r="D17" s="38" t="s">
        <v>70</v>
      </c>
      <c r="E17" s="37" t="s">
        <v>71</v>
      </c>
      <c r="F17" s="37">
        <v>1383.27269230769</v>
      </c>
      <c r="G17" s="62">
        <v>68.8076923076923</v>
      </c>
      <c r="H17" s="63">
        <v>4145.87423076923</v>
      </c>
      <c r="I17" s="62">
        <v>68.8076923076923</v>
      </c>
      <c r="J17" s="37">
        <v>4600</v>
      </c>
      <c r="K17" s="37">
        <f t="shared" ref="K17:O17" si="21">J17*5</f>
        <v>23000</v>
      </c>
      <c r="L17" s="37">
        <f>J17*1.25</f>
        <v>5750</v>
      </c>
      <c r="M17" s="37">
        <f t="shared" si="21"/>
        <v>28750</v>
      </c>
      <c r="N17" s="37">
        <v>69</v>
      </c>
      <c r="O17" s="37">
        <f t="shared" si="21"/>
        <v>345</v>
      </c>
      <c r="P17" s="69">
        <v>27707.82</v>
      </c>
      <c r="Q17" s="75">
        <v>348</v>
      </c>
      <c r="R17" s="75" t="s">
        <v>72</v>
      </c>
      <c r="S17" s="75">
        <f t="shared" si="2"/>
        <v>4707.82</v>
      </c>
      <c r="T17" s="75">
        <f t="shared" si="3"/>
        <v>-1042.18</v>
      </c>
      <c r="U17" s="75">
        <f t="shared" si="4"/>
        <v>3</v>
      </c>
      <c r="V17" s="77">
        <f t="shared" si="5"/>
        <v>-0.0264</v>
      </c>
      <c r="W17" s="75"/>
      <c r="X17" s="75">
        <v>-50</v>
      </c>
      <c r="Y17" s="39">
        <f t="shared" si="8"/>
        <v>-50</v>
      </c>
      <c r="Z17" s="81"/>
    </row>
    <row r="18" s="28" customFormat="1" customHeight="1" spans="1:26">
      <c r="A18" s="37">
        <v>15</v>
      </c>
      <c r="B18" s="37">
        <v>718</v>
      </c>
      <c r="C18" s="38" t="s">
        <v>73</v>
      </c>
      <c r="D18" s="38" t="s">
        <v>31</v>
      </c>
      <c r="E18" s="37" t="s">
        <v>74</v>
      </c>
      <c r="F18" s="37">
        <v>792.351923076923</v>
      </c>
      <c r="G18" s="62">
        <v>36.1538461538462</v>
      </c>
      <c r="H18" s="63">
        <v>2887.25230769231</v>
      </c>
      <c r="I18" s="62">
        <v>36.1538461538462</v>
      </c>
      <c r="J18" s="37">
        <v>3500</v>
      </c>
      <c r="K18" s="37">
        <f t="shared" ref="K18:O18" si="22">J18*5</f>
        <v>17500</v>
      </c>
      <c r="L18" s="37">
        <f>J18*1.4</f>
        <v>4900</v>
      </c>
      <c r="M18" s="37">
        <f t="shared" si="22"/>
        <v>24500</v>
      </c>
      <c r="N18" s="37">
        <v>37</v>
      </c>
      <c r="O18" s="37">
        <f t="shared" si="22"/>
        <v>185</v>
      </c>
      <c r="P18" s="69">
        <v>22147.64</v>
      </c>
      <c r="Q18" s="75">
        <v>194</v>
      </c>
      <c r="R18" s="75" t="s">
        <v>75</v>
      </c>
      <c r="S18" s="75">
        <f t="shared" si="2"/>
        <v>4647.64</v>
      </c>
      <c r="T18" s="75">
        <f t="shared" si="3"/>
        <v>-2352.36</v>
      </c>
      <c r="U18" s="75">
        <f t="shared" si="4"/>
        <v>9</v>
      </c>
      <c r="V18" s="77">
        <f t="shared" si="5"/>
        <v>-0.0652</v>
      </c>
      <c r="W18" s="75"/>
      <c r="X18" s="75">
        <v>-50</v>
      </c>
      <c r="Y18" s="39">
        <f t="shared" si="8"/>
        <v>-50</v>
      </c>
      <c r="Z18" s="81"/>
    </row>
    <row r="19" s="28" customFormat="1" customHeight="1" spans="1:26">
      <c r="A19" s="37">
        <v>16</v>
      </c>
      <c r="B19" s="37">
        <v>598</v>
      </c>
      <c r="C19" s="38" t="s">
        <v>76</v>
      </c>
      <c r="D19" s="38" t="s">
        <v>27</v>
      </c>
      <c r="E19" s="37" t="s">
        <v>77</v>
      </c>
      <c r="F19" s="37">
        <v>1934.73692307692</v>
      </c>
      <c r="G19" s="62">
        <v>94.7692307692308</v>
      </c>
      <c r="H19" s="63">
        <v>5471.12538461538</v>
      </c>
      <c r="I19" s="62">
        <v>94.7692307692308</v>
      </c>
      <c r="J19" s="37">
        <v>5500</v>
      </c>
      <c r="K19" s="37">
        <f t="shared" ref="K19:O19" si="23">J19*5</f>
        <v>27500</v>
      </c>
      <c r="L19" s="37">
        <f t="shared" ref="L19:L25" si="24">J19*1.25</f>
        <v>6875</v>
      </c>
      <c r="M19" s="37">
        <f t="shared" si="23"/>
        <v>34375</v>
      </c>
      <c r="N19" s="37">
        <v>95</v>
      </c>
      <c r="O19" s="37">
        <f t="shared" si="23"/>
        <v>475</v>
      </c>
      <c r="P19" s="69">
        <v>31532.67</v>
      </c>
      <c r="Q19" s="75">
        <v>492</v>
      </c>
      <c r="R19" s="75" t="s">
        <v>78</v>
      </c>
      <c r="S19" s="75">
        <f t="shared" si="2"/>
        <v>4032.67</v>
      </c>
      <c r="T19" s="75">
        <f t="shared" si="3"/>
        <v>-2842.33</v>
      </c>
      <c r="U19" s="75">
        <f t="shared" si="4"/>
        <v>17</v>
      </c>
      <c r="V19" s="77">
        <f t="shared" si="5"/>
        <v>-0.0257999999999999</v>
      </c>
      <c r="W19" s="75"/>
      <c r="X19" s="75">
        <v>-50</v>
      </c>
      <c r="Y19" s="39">
        <f t="shared" si="8"/>
        <v>-50</v>
      </c>
      <c r="Z19" s="81"/>
    </row>
    <row r="20" s="28" customFormat="1" customHeight="1" spans="1:26">
      <c r="A20" s="37">
        <v>17</v>
      </c>
      <c r="B20" s="37">
        <v>726</v>
      </c>
      <c r="C20" s="38" t="s">
        <v>79</v>
      </c>
      <c r="D20" s="38" t="s">
        <v>35</v>
      </c>
      <c r="E20" s="37" t="s">
        <v>80</v>
      </c>
      <c r="F20" s="37">
        <v>2889.24846153846</v>
      </c>
      <c r="G20" s="62">
        <v>115.923076923077</v>
      </c>
      <c r="H20" s="63">
        <v>8931.15230769231</v>
      </c>
      <c r="I20" s="62">
        <v>115.923076923077</v>
      </c>
      <c r="J20" s="37">
        <v>8000</v>
      </c>
      <c r="K20" s="37">
        <f t="shared" ref="K20:O20" si="25">J20*5</f>
        <v>40000</v>
      </c>
      <c r="L20" s="37">
        <f>J20*1.1</f>
        <v>8800</v>
      </c>
      <c r="M20" s="37">
        <f t="shared" si="25"/>
        <v>44000</v>
      </c>
      <c r="N20" s="37">
        <v>116</v>
      </c>
      <c r="O20" s="37">
        <f t="shared" si="25"/>
        <v>580</v>
      </c>
      <c r="P20" s="69">
        <v>44018.59</v>
      </c>
      <c r="Q20" s="75">
        <v>601</v>
      </c>
      <c r="R20" s="75" t="s">
        <v>81</v>
      </c>
      <c r="S20" s="75">
        <f t="shared" si="2"/>
        <v>4018.59</v>
      </c>
      <c r="T20" s="76">
        <f t="shared" si="3"/>
        <v>18.5899999999965</v>
      </c>
      <c r="U20" s="76">
        <f t="shared" si="4"/>
        <v>21</v>
      </c>
      <c r="V20" s="78">
        <f t="shared" si="5"/>
        <v>0.0232</v>
      </c>
      <c r="W20" s="75">
        <v>500</v>
      </c>
      <c r="X20" s="75"/>
      <c r="Y20" s="39">
        <f t="shared" si="8"/>
        <v>500</v>
      </c>
      <c r="Z20" s="81"/>
    </row>
    <row r="21" s="28" customFormat="1" customHeight="1" spans="1:26">
      <c r="A21" s="37">
        <v>18</v>
      </c>
      <c r="B21" s="37">
        <v>371</v>
      </c>
      <c r="C21" s="38" t="s">
        <v>82</v>
      </c>
      <c r="D21" s="38" t="s">
        <v>70</v>
      </c>
      <c r="E21" s="37" t="s">
        <v>83</v>
      </c>
      <c r="F21" s="37">
        <v>801.822692307692</v>
      </c>
      <c r="G21" s="62">
        <v>51.7692307692308</v>
      </c>
      <c r="H21" s="63">
        <v>2339.32269230769</v>
      </c>
      <c r="I21" s="62">
        <v>51.7692307692308</v>
      </c>
      <c r="J21" s="37">
        <v>3000</v>
      </c>
      <c r="K21" s="37">
        <f t="shared" ref="K21:O21" si="26">J21*5</f>
        <v>15000</v>
      </c>
      <c r="L21" s="37">
        <f>J21*1.4</f>
        <v>4200</v>
      </c>
      <c r="M21" s="37">
        <f t="shared" si="26"/>
        <v>21000</v>
      </c>
      <c r="N21" s="37">
        <v>51</v>
      </c>
      <c r="O21" s="37">
        <f t="shared" si="26"/>
        <v>255</v>
      </c>
      <c r="P21" s="69">
        <v>18452.8</v>
      </c>
      <c r="Q21" s="75">
        <v>257</v>
      </c>
      <c r="R21" s="75" t="s">
        <v>71</v>
      </c>
      <c r="S21" s="75">
        <f t="shared" si="2"/>
        <v>3452.8</v>
      </c>
      <c r="T21" s="75">
        <f t="shared" si="3"/>
        <v>-2547.2</v>
      </c>
      <c r="U21" s="75">
        <f t="shared" si="4"/>
        <v>2</v>
      </c>
      <c r="V21" s="79">
        <f t="shared" si="5"/>
        <v>-0.0091</v>
      </c>
      <c r="W21" s="75"/>
      <c r="X21" s="75"/>
      <c r="Y21" s="39">
        <f t="shared" si="8"/>
        <v>0</v>
      </c>
      <c r="Z21" s="81"/>
    </row>
    <row r="22" s="28" customFormat="1" customHeight="1" spans="1:26">
      <c r="A22" s="37">
        <v>19</v>
      </c>
      <c r="B22" s="37">
        <v>385</v>
      </c>
      <c r="C22" s="38" t="s">
        <v>84</v>
      </c>
      <c r="D22" s="38" t="s">
        <v>70</v>
      </c>
      <c r="E22" s="37" t="s">
        <v>85</v>
      </c>
      <c r="F22" s="37">
        <v>2945.53</v>
      </c>
      <c r="G22" s="62">
        <v>116.615384615385</v>
      </c>
      <c r="H22" s="63">
        <v>10005.8569230769</v>
      </c>
      <c r="I22" s="62">
        <v>116.615384615385</v>
      </c>
      <c r="J22" s="37">
        <v>10500</v>
      </c>
      <c r="K22" s="37">
        <f t="shared" ref="K22:O22" si="27">J22*5</f>
        <v>52500</v>
      </c>
      <c r="L22" s="37">
        <f>J22*1.1</f>
        <v>11550</v>
      </c>
      <c r="M22" s="37">
        <f t="shared" si="27"/>
        <v>57750</v>
      </c>
      <c r="N22" s="37">
        <v>119</v>
      </c>
      <c r="O22" s="37">
        <f t="shared" si="27"/>
        <v>595</v>
      </c>
      <c r="P22" s="69">
        <v>55522.04</v>
      </c>
      <c r="Q22" s="75">
        <v>604</v>
      </c>
      <c r="R22" s="75" t="s">
        <v>86</v>
      </c>
      <c r="S22" s="75">
        <f t="shared" si="2"/>
        <v>3022.04</v>
      </c>
      <c r="T22" s="75">
        <f t="shared" si="3"/>
        <v>-2227.96000000001</v>
      </c>
      <c r="U22" s="75">
        <f t="shared" si="4"/>
        <v>9</v>
      </c>
      <c r="V22" s="79">
        <f t="shared" si="5"/>
        <v>-0.0132</v>
      </c>
      <c r="W22" s="75"/>
      <c r="X22" s="75"/>
      <c r="Y22" s="39">
        <f t="shared" si="8"/>
        <v>0</v>
      </c>
      <c r="Z22" s="81"/>
    </row>
    <row r="23" s="28" customFormat="1" customHeight="1" spans="1:26">
      <c r="A23" s="37">
        <v>20</v>
      </c>
      <c r="B23" s="37">
        <v>349</v>
      </c>
      <c r="C23" s="38" t="s">
        <v>87</v>
      </c>
      <c r="D23" s="38" t="s">
        <v>31</v>
      </c>
      <c r="E23" s="37" t="s">
        <v>88</v>
      </c>
      <c r="F23" s="37">
        <v>1761.34038461538</v>
      </c>
      <c r="G23" s="62">
        <v>95.9615384615385</v>
      </c>
      <c r="H23" s="63">
        <v>5404.49807692308</v>
      </c>
      <c r="I23" s="62">
        <v>95.9615384615385</v>
      </c>
      <c r="J23" s="37">
        <v>6000</v>
      </c>
      <c r="K23" s="37">
        <f t="shared" ref="K23:O23" si="28">J23*5</f>
        <v>30000</v>
      </c>
      <c r="L23" s="37">
        <f t="shared" si="24"/>
        <v>7500</v>
      </c>
      <c r="M23" s="37">
        <f t="shared" si="28"/>
        <v>37500</v>
      </c>
      <c r="N23" s="37">
        <v>100</v>
      </c>
      <c r="O23" s="37">
        <f t="shared" si="28"/>
        <v>500</v>
      </c>
      <c r="P23" s="69">
        <v>32891.57</v>
      </c>
      <c r="Q23" s="75">
        <v>501</v>
      </c>
      <c r="R23" s="75" t="s">
        <v>89</v>
      </c>
      <c r="S23" s="75">
        <f t="shared" si="2"/>
        <v>2891.57</v>
      </c>
      <c r="T23" s="75">
        <f t="shared" si="3"/>
        <v>-4608.43</v>
      </c>
      <c r="U23" s="75">
        <f t="shared" si="4"/>
        <v>1</v>
      </c>
      <c r="V23" s="79">
        <f t="shared" si="5"/>
        <v>-0.0137</v>
      </c>
      <c r="W23" s="75"/>
      <c r="X23" s="75"/>
      <c r="Y23" s="39">
        <f t="shared" si="8"/>
        <v>0</v>
      </c>
      <c r="Z23" s="81"/>
    </row>
    <row r="24" s="28" customFormat="1" customHeight="1" spans="1:26">
      <c r="A24" s="37">
        <v>21</v>
      </c>
      <c r="B24" s="37">
        <v>391</v>
      </c>
      <c r="C24" s="38" t="s">
        <v>90</v>
      </c>
      <c r="D24" s="38" t="s">
        <v>31</v>
      </c>
      <c r="E24" s="37" t="s">
        <v>91</v>
      </c>
      <c r="F24" s="37">
        <v>1858.005</v>
      </c>
      <c r="G24" s="62">
        <v>81.3461538461538</v>
      </c>
      <c r="H24" s="63">
        <v>5294.25923076923</v>
      </c>
      <c r="I24" s="62">
        <v>81.3461538461538</v>
      </c>
      <c r="J24" s="37">
        <v>6000</v>
      </c>
      <c r="K24" s="37">
        <f t="shared" ref="K24:O24" si="29">J24*5</f>
        <v>30000</v>
      </c>
      <c r="L24" s="37">
        <f t="shared" si="24"/>
        <v>7500</v>
      </c>
      <c r="M24" s="37">
        <f t="shared" si="29"/>
        <v>37500</v>
      </c>
      <c r="N24" s="37">
        <v>84</v>
      </c>
      <c r="O24" s="37">
        <f t="shared" si="29"/>
        <v>420</v>
      </c>
      <c r="P24" s="69">
        <v>32577.43</v>
      </c>
      <c r="Q24" s="75">
        <v>415</v>
      </c>
      <c r="R24" s="75" t="s">
        <v>92</v>
      </c>
      <c r="S24" s="75">
        <f t="shared" si="2"/>
        <v>2577.43</v>
      </c>
      <c r="T24" s="75">
        <f t="shared" si="3"/>
        <v>-4922.57</v>
      </c>
      <c r="U24" s="39">
        <f t="shared" si="4"/>
        <v>-5</v>
      </c>
      <c r="V24" s="79">
        <f t="shared" si="5"/>
        <v>-0.0143000000000001</v>
      </c>
      <c r="W24" s="75"/>
      <c r="X24" s="75">
        <v>-50</v>
      </c>
      <c r="Y24" s="39">
        <f t="shared" si="8"/>
        <v>-50</v>
      </c>
      <c r="Z24" s="81"/>
    </row>
    <row r="25" s="28" customFormat="1" customHeight="1" spans="1:26">
      <c r="A25" s="37">
        <v>22</v>
      </c>
      <c r="B25" s="37">
        <v>709</v>
      </c>
      <c r="C25" s="38" t="s">
        <v>93</v>
      </c>
      <c r="D25" s="38" t="s">
        <v>35</v>
      </c>
      <c r="E25" s="37" t="s">
        <v>94</v>
      </c>
      <c r="F25" s="37">
        <v>1342.50884615385</v>
      </c>
      <c r="G25" s="62">
        <v>68.4615384615385</v>
      </c>
      <c r="H25" s="63">
        <v>4178.11730769231</v>
      </c>
      <c r="I25" s="62">
        <v>68.4615384615385</v>
      </c>
      <c r="J25" s="37">
        <v>4600</v>
      </c>
      <c r="K25" s="37">
        <f t="shared" ref="K25:O25" si="30">J25*5</f>
        <v>23000</v>
      </c>
      <c r="L25" s="37">
        <f t="shared" si="24"/>
        <v>5750</v>
      </c>
      <c r="M25" s="37">
        <f t="shared" si="30"/>
        <v>28750</v>
      </c>
      <c r="N25" s="37">
        <v>70</v>
      </c>
      <c r="O25" s="37">
        <f t="shared" si="30"/>
        <v>350</v>
      </c>
      <c r="P25" s="69">
        <v>25317.84</v>
      </c>
      <c r="Q25" s="75">
        <v>332</v>
      </c>
      <c r="R25" s="75" t="s">
        <v>95</v>
      </c>
      <c r="S25" s="75">
        <f t="shared" si="2"/>
        <v>2317.84</v>
      </c>
      <c r="T25" s="75">
        <f t="shared" si="3"/>
        <v>-3432.16</v>
      </c>
      <c r="U25" s="39">
        <f t="shared" si="4"/>
        <v>-18</v>
      </c>
      <c r="V25" s="79">
        <f t="shared" si="5"/>
        <v>-0.00850000000000001</v>
      </c>
      <c r="W25" s="75"/>
      <c r="X25" s="75">
        <v>-50</v>
      </c>
      <c r="Y25" s="39">
        <f t="shared" si="8"/>
        <v>-50</v>
      </c>
      <c r="Z25" s="81"/>
    </row>
    <row r="26" s="28" customFormat="1" customHeight="1" spans="1:26">
      <c r="A26" s="37">
        <v>23</v>
      </c>
      <c r="B26" s="37">
        <v>585</v>
      </c>
      <c r="C26" s="38" t="s">
        <v>96</v>
      </c>
      <c r="D26" s="38" t="s">
        <v>35</v>
      </c>
      <c r="E26" s="37" t="s">
        <v>97</v>
      </c>
      <c r="F26" s="37">
        <v>3036.57461538462</v>
      </c>
      <c r="G26" s="62">
        <v>147.846153846154</v>
      </c>
      <c r="H26" s="63">
        <v>9202.79</v>
      </c>
      <c r="I26" s="62">
        <v>147.846153846154</v>
      </c>
      <c r="J26" s="37">
        <v>9500</v>
      </c>
      <c r="K26" s="37">
        <f t="shared" ref="K26:O26" si="31">J26*5</f>
        <v>47500</v>
      </c>
      <c r="L26" s="37">
        <f>J26*1.1</f>
        <v>10450</v>
      </c>
      <c r="M26" s="37">
        <f t="shared" si="31"/>
        <v>52250</v>
      </c>
      <c r="N26" s="37">
        <v>150</v>
      </c>
      <c r="O26" s="37">
        <f t="shared" si="31"/>
        <v>750</v>
      </c>
      <c r="P26" s="69">
        <v>49742.11</v>
      </c>
      <c r="Q26" s="75">
        <v>736</v>
      </c>
      <c r="R26" s="75" t="s">
        <v>98</v>
      </c>
      <c r="S26" s="75">
        <f t="shared" si="2"/>
        <v>2242.11</v>
      </c>
      <c r="T26" s="75">
        <f t="shared" si="3"/>
        <v>-2507.89</v>
      </c>
      <c r="U26" s="39">
        <f t="shared" si="4"/>
        <v>-14</v>
      </c>
      <c r="V26" s="79">
        <f t="shared" si="5"/>
        <v>-0.0135</v>
      </c>
      <c r="W26" s="75"/>
      <c r="X26" s="75">
        <v>-50</v>
      </c>
      <c r="Y26" s="39">
        <f t="shared" si="8"/>
        <v>-50</v>
      </c>
      <c r="Z26" s="81"/>
    </row>
    <row r="27" s="28" customFormat="1" customHeight="1" spans="1:26">
      <c r="A27" s="37">
        <v>24</v>
      </c>
      <c r="B27" s="37">
        <v>578</v>
      </c>
      <c r="C27" s="38" t="s">
        <v>99</v>
      </c>
      <c r="D27" s="38" t="s">
        <v>31</v>
      </c>
      <c r="E27" s="37" t="s">
        <v>100</v>
      </c>
      <c r="F27" s="37">
        <v>1857.97153846154</v>
      </c>
      <c r="G27" s="62">
        <v>104.923076923077</v>
      </c>
      <c r="H27" s="63">
        <v>5384.89769230769</v>
      </c>
      <c r="I27" s="62">
        <v>104.923076923077</v>
      </c>
      <c r="J27" s="37">
        <v>5500</v>
      </c>
      <c r="K27" s="37">
        <f t="shared" ref="K27:O27" si="32">J27*5</f>
        <v>27500</v>
      </c>
      <c r="L27" s="37">
        <f t="shared" ref="L27:L31" si="33">J27*1.25</f>
        <v>6875</v>
      </c>
      <c r="M27" s="37">
        <f t="shared" si="32"/>
        <v>34375</v>
      </c>
      <c r="N27" s="37">
        <v>106</v>
      </c>
      <c r="O27" s="37">
        <f t="shared" si="32"/>
        <v>530</v>
      </c>
      <c r="P27" s="69">
        <v>29732.58</v>
      </c>
      <c r="Q27" s="75">
        <v>526</v>
      </c>
      <c r="R27" s="75" t="s">
        <v>101</v>
      </c>
      <c r="S27" s="75">
        <f t="shared" si="2"/>
        <v>2232.58</v>
      </c>
      <c r="T27" s="75">
        <f t="shared" si="3"/>
        <v>-4642.42</v>
      </c>
      <c r="U27" s="39">
        <f t="shared" si="4"/>
        <v>-4</v>
      </c>
      <c r="V27" s="77">
        <f t="shared" si="5"/>
        <v>-0.0567</v>
      </c>
      <c r="W27" s="75"/>
      <c r="X27" s="75">
        <v>-100</v>
      </c>
      <c r="Y27" s="39">
        <f t="shared" si="8"/>
        <v>-100</v>
      </c>
      <c r="Z27" s="81"/>
    </row>
    <row r="28" s="28" customFormat="1" customHeight="1" spans="1:26">
      <c r="A28" s="37">
        <v>25</v>
      </c>
      <c r="B28" s="37">
        <v>347</v>
      </c>
      <c r="C28" s="38" t="s">
        <v>102</v>
      </c>
      <c r="D28" s="38" t="s">
        <v>35</v>
      </c>
      <c r="E28" s="37" t="s">
        <v>103</v>
      </c>
      <c r="F28" s="37">
        <v>1085.78923076923</v>
      </c>
      <c r="G28" s="62">
        <v>73.5384615384615</v>
      </c>
      <c r="H28" s="63">
        <v>3879.69846153846</v>
      </c>
      <c r="I28" s="62">
        <v>73.5384615384615</v>
      </c>
      <c r="J28" s="37">
        <v>4500</v>
      </c>
      <c r="K28" s="37">
        <f t="shared" ref="K28:O28" si="34">J28*5</f>
        <v>22500</v>
      </c>
      <c r="L28" s="37">
        <f t="shared" si="33"/>
        <v>5625</v>
      </c>
      <c r="M28" s="37">
        <f t="shared" si="34"/>
        <v>28125</v>
      </c>
      <c r="N28" s="37">
        <v>76</v>
      </c>
      <c r="O28" s="37">
        <f t="shared" si="34"/>
        <v>380</v>
      </c>
      <c r="P28" s="69">
        <v>24262.3</v>
      </c>
      <c r="Q28" s="75">
        <v>336</v>
      </c>
      <c r="R28" s="75" t="s">
        <v>104</v>
      </c>
      <c r="S28" s="75">
        <f t="shared" si="2"/>
        <v>1762.3</v>
      </c>
      <c r="T28" s="75">
        <f t="shared" si="3"/>
        <v>-3862.7</v>
      </c>
      <c r="U28" s="39">
        <f t="shared" si="4"/>
        <v>-44</v>
      </c>
      <c r="V28" s="79">
        <f t="shared" si="5"/>
        <v>0.00169999999999998</v>
      </c>
      <c r="W28" s="75"/>
      <c r="X28" s="75">
        <v>-50</v>
      </c>
      <c r="Y28" s="39">
        <f t="shared" si="8"/>
        <v>-50</v>
      </c>
      <c r="Z28" s="81"/>
    </row>
    <row r="29" s="28" customFormat="1" customHeight="1" spans="1:26">
      <c r="A29" s="37">
        <v>26</v>
      </c>
      <c r="B29" s="37">
        <v>307</v>
      </c>
      <c r="C29" s="38" t="s">
        <v>105</v>
      </c>
      <c r="D29" s="38" t="s">
        <v>106</v>
      </c>
      <c r="E29" s="37" t="s">
        <v>107</v>
      </c>
      <c r="F29" s="37">
        <v>16609.8480769231</v>
      </c>
      <c r="G29" s="62">
        <v>410.769230769231</v>
      </c>
      <c r="H29" s="63">
        <v>54843.0657692308</v>
      </c>
      <c r="I29" s="70">
        <v>410.769230769231</v>
      </c>
      <c r="J29" s="71">
        <v>65000</v>
      </c>
      <c r="K29" s="71">
        <f t="shared" ref="K29:O29" si="35">J29*5</f>
        <v>325000</v>
      </c>
      <c r="L29" s="71">
        <f>J29*1.1</f>
        <v>71500</v>
      </c>
      <c r="M29" s="71">
        <f t="shared" si="35"/>
        <v>357500</v>
      </c>
      <c r="N29" s="71">
        <v>515</v>
      </c>
      <c r="O29" s="71">
        <f t="shared" si="35"/>
        <v>2575</v>
      </c>
      <c r="P29" s="72">
        <v>326165.89</v>
      </c>
      <c r="Q29" s="80">
        <v>2318</v>
      </c>
      <c r="R29" s="80" t="s">
        <v>108</v>
      </c>
      <c r="S29" s="80">
        <f t="shared" si="2"/>
        <v>1165.89000000001</v>
      </c>
      <c r="T29" s="80">
        <f t="shared" si="3"/>
        <v>-31334.11</v>
      </c>
      <c r="U29" s="39">
        <f t="shared" si="4"/>
        <v>-257</v>
      </c>
      <c r="V29" s="77">
        <f t="shared" si="5"/>
        <v>-0.0304</v>
      </c>
      <c r="W29" s="75"/>
      <c r="X29" s="75">
        <v>-100</v>
      </c>
      <c r="Y29" s="39">
        <f t="shared" si="8"/>
        <v>-100</v>
      </c>
      <c r="Z29" s="82"/>
    </row>
    <row r="30" s="28" customFormat="1" customHeight="1" spans="1:26">
      <c r="A30" s="37">
        <v>27</v>
      </c>
      <c r="B30" s="37">
        <v>746</v>
      </c>
      <c r="C30" s="38" t="s">
        <v>109</v>
      </c>
      <c r="D30" s="38" t="s">
        <v>70</v>
      </c>
      <c r="E30" s="37" t="s">
        <v>110</v>
      </c>
      <c r="F30" s="37">
        <v>1593.85961538462</v>
      </c>
      <c r="G30" s="62">
        <v>74.0769230769231</v>
      </c>
      <c r="H30" s="63">
        <v>4826.72846153846</v>
      </c>
      <c r="I30" s="62">
        <v>74.0769230769231</v>
      </c>
      <c r="J30" s="37">
        <v>5100</v>
      </c>
      <c r="K30" s="37">
        <f t="shared" ref="K30:O30" si="36">J30*5</f>
        <v>25500</v>
      </c>
      <c r="L30" s="37">
        <f t="shared" si="33"/>
        <v>6375</v>
      </c>
      <c r="M30" s="37">
        <f t="shared" si="36"/>
        <v>31875</v>
      </c>
      <c r="N30" s="37">
        <v>75</v>
      </c>
      <c r="O30" s="37">
        <f t="shared" si="36"/>
        <v>375</v>
      </c>
      <c r="P30" s="69">
        <v>26603.5</v>
      </c>
      <c r="Q30" s="75">
        <v>386</v>
      </c>
      <c r="R30" s="75" t="s">
        <v>111</v>
      </c>
      <c r="S30" s="75">
        <f t="shared" si="2"/>
        <v>1103.5</v>
      </c>
      <c r="T30" s="75">
        <f t="shared" si="3"/>
        <v>-5271.5</v>
      </c>
      <c r="U30" s="75">
        <f t="shared" si="4"/>
        <v>11</v>
      </c>
      <c r="V30" s="79">
        <f t="shared" si="5"/>
        <v>0.0138999999999999</v>
      </c>
      <c r="W30" s="75"/>
      <c r="X30" s="75"/>
      <c r="Y30" s="39">
        <f t="shared" si="8"/>
        <v>0</v>
      </c>
      <c r="Z30" s="81"/>
    </row>
    <row r="31" s="28" customFormat="1" customHeight="1" spans="1:26">
      <c r="A31" s="37">
        <v>28</v>
      </c>
      <c r="B31" s="37">
        <v>54</v>
      </c>
      <c r="C31" s="38" t="s">
        <v>112</v>
      </c>
      <c r="D31" s="38" t="s">
        <v>48</v>
      </c>
      <c r="E31" s="37" t="s">
        <v>113</v>
      </c>
      <c r="F31" s="37">
        <v>1977.405</v>
      </c>
      <c r="G31" s="62">
        <v>92.1538461538462</v>
      </c>
      <c r="H31" s="63">
        <v>5607.40961538461</v>
      </c>
      <c r="I31" s="62">
        <v>92.1538461538462</v>
      </c>
      <c r="J31" s="37">
        <v>6800</v>
      </c>
      <c r="K31" s="37">
        <f t="shared" ref="K31:O31" si="37">J31*5</f>
        <v>34000</v>
      </c>
      <c r="L31" s="37">
        <f t="shared" si="33"/>
        <v>8500</v>
      </c>
      <c r="M31" s="37">
        <f t="shared" si="37"/>
        <v>42500</v>
      </c>
      <c r="N31" s="37">
        <v>99</v>
      </c>
      <c r="O31" s="37">
        <f t="shared" si="37"/>
        <v>495</v>
      </c>
      <c r="P31" s="69">
        <v>34946.91</v>
      </c>
      <c r="Q31" s="75">
        <v>494</v>
      </c>
      <c r="R31" s="75" t="s">
        <v>114</v>
      </c>
      <c r="S31" s="75">
        <f t="shared" si="2"/>
        <v>946.910000000003</v>
      </c>
      <c r="T31" s="75">
        <f t="shared" si="3"/>
        <v>-7553.09</v>
      </c>
      <c r="U31" s="39">
        <f t="shared" si="4"/>
        <v>-1</v>
      </c>
      <c r="V31" s="79">
        <f t="shared" si="5"/>
        <v>0.004</v>
      </c>
      <c r="W31" s="75"/>
      <c r="X31" s="75">
        <v>-50</v>
      </c>
      <c r="Y31" s="39">
        <f t="shared" si="8"/>
        <v>-50</v>
      </c>
      <c r="Z31" s="81"/>
    </row>
    <row r="32" s="28" customFormat="1" customHeight="1" spans="1:26">
      <c r="A32" s="37">
        <v>29</v>
      </c>
      <c r="B32" s="37">
        <v>748</v>
      </c>
      <c r="C32" s="38" t="s">
        <v>115</v>
      </c>
      <c r="D32" s="38" t="s">
        <v>70</v>
      </c>
      <c r="E32" s="37" t="s">
        <v>116</v>
      </c>
      <c r="F32" s="37">
        <v>798.568076923077</v>
      </c>
      <c r="G32" s="62">
        <v>40.1923076923077</v>
      </c>
      <c r="H32" s="63">
        <v>2334.16423076923</v>
      </c>
      <c r="I32" s="62">
        <v>40.1923076923077</v>
      </c>
      <c r="J32" s="37">
        <v>3000</v>
      </c>
      <c r="K32" s="37">
        <f t="shared" ref="K32:O32" si="38">J32*5</f>
        <v>15000</v>
      </c>
      <c r="L32" s="37">
        <f t="shared" ref="L32:L36" si="39">J32*1.4</f>
        <v>4200</v>
      </c>
      <c r="M32" s="37">
        <f t="shared" si="38"/>
        <v>21000</v>
      </c>
      <c r="N32" s="37">
        <v>43</v>
      </c>
      <c r="O32" s="37">
        <f t="shared" si="38"/>
        <v>215</v>
      </c>
      <c r="P32" s="69">
        <v>15635.97</v>
      </c>
      <c r="Q32" s="75">
        <v>213</v>
      </c>
      <c r="R32" s="75" t="s">
        <v>117</v>
      </c>
      <c r="S32" s="75">
        <f t="shared" si="2"/>
        <v>635.969999999999</v>
      </c>
      <c r="T32" s="75">
        <f t="shared" si="3"/>
        <v>-5364.03</v>
      </c>
      <c r="U32" s="39">
        <f t="shared" si="4"/>
        <v>-2</v>
      </c>
      <c r="V32" s="79">
        <f t="shared" si="5"/>
        <v>-0.00420000000000004</v>
      </c>
      <c r="W32" s="75"/>
      <c r="X32" s="75">
        <v>-50</v>
      </c>
      <c r="Y32" s="39">
        <f t="shared" si="8"/>
        <v>-50</v>
      </c>
      <c r="Z32" s="81"/>
    </row>
    <row r="33" s="28" customFormat="1" customHeight="1" spans="1:26">
      <c r="A33" s="37">
        <v>30</v>
      </c>
      <c r="B33" s="37">
        <v>747</v>
      </c>
      <c r="C33" s="38" t="s">
        <v>118</v>
      </c>
      <c r="D33" s="38" t="s">
        <v>31</v>
      </c>
      <c r="E33" s="37" t="s">
        <v>119</v>
      </c>
      <c r="F33" s="37">
        <v>731.880384615385</v>
      </c>
      <c r="G33" s="62">
        <v>38.1538461538462</v>
      </c>
      <c r="H33" s="63">
        <v>2389.28769230769</v>
      </c>
      <c r="I33" s="62">
        <v>38.1538461538462</v>
      </c>
      <c r="J33" s="37">
        <v>2500</v>
      </c>
      <c r="K33" s="37">
        <f t="shared" ref="K33:O33" si="40">J33*5</f>
        <v>12500</v>
      </c>
      <c r="L33" s="37">
        <f t="shared" si="39"/>
        <v>3500</v>
      </c>
      <c r="M33" s="37">
        <f t="shared" si="40"/>
        <v>17500</v>
      </c>
      <c r="N33" s="37">
        <v>39</v>
      </c>
      <c r="O33" s="37">
        <f t="shared" si="40"/>
        <v>195</v>
      </c>
      <c r="P33" s="69">
        <v>13115.62</v>
      </c>
      <c r="Q33" s="75">
        <v>186</v>
      </c>
      <c r="R33" s="75" t="s">
        <v>120</v>
      </c>
      <c r="S33" s="75">
        <f t="shared" si="2"/>
        <v>615.620000000001</v>
      </c>
      <c r="T33" s="75">
        <f t="shared" si="3"/>
        <v>-4384.38</v>
      </c>
      <c r="U33" s="39">
        <f t="shared" si="4"/>
        <v>-9</v>
      </c>
      <c r="V33" s="79">
        <f t="shared" si="5"/>
        <v>-0.0138</v>
      </c>
      <c r="W33" s="75"/>
      <c r="X33" s="75">
        <v>-50</v>
      </c>
      <c r="Y33" s="39">
        <f t="shared" si="8"/>
        <v>-50</v>
      </c>
      <c r="Z33" s="81"/>
    </row>
    <row r="34" s="28" customFormat="1" customHeight="1" spans="1:26">
      <c r="A34" s="37">
        <v>31</v>
      </c>
      <c r="B34" s="37">
        <v>721</v>
      </c>
      <c r="C34" s="38" t="s">
        <v>121</v>
      </c>
      <c r="D34" s="38" t="s">
        <v>70</v>
      </c>
      <c r="E34" s="37" t="s">
        <v>122</v>
      </c>
      <c r="F34" s="37">
        <v>1291.54038461538</v>
      </c>
      <c r="G34" s="62">
        <v>60.8846153846154</v>
      </c>
      <c r="H34" s="63">
        <v>3782.15538461538</v>
      </c>
      <c r="I34" s="62">
        <v>60.8846153846154</v>
      </c>
      <c r="J34" s="37">
        <v>4000</v>
      </c>
      <c r="K34" s="37">
        <f t="shared" ref="K34:O34" si="41">J34*5</f>
        <v>20000</v>
      </c>
      <c r="L34" s="37">
        <f>J34*1.25</f>
        <v>5000</v>
      </c>
      <c r="M34" s="37">
        <f t="shared" si="41"/>
        <v>25000</v>
      </c>
      <c r="N34" s="37">
        <v>64</v>
      </c>
      <c r="O34" s="37">
        <f t="shared" si="41"/>
        <v>320</v>
      </c>
      <c r="P34" s="69">
        <v>20550.59</v>
      </c>
      <c r="Q34" s="75">
        <v>328</v>
      </c>
      <c r="R34" s="75" t="s">
        <v>123</v>
      </c>
      <c r="S34" s="75">
        <f t="shared" si="2"/>
        <v>550.59</v>
      </c>
      <c r="T34" s="75">
        <f t="shared" si="3"/>
        <v>-4449.41</v>
      </c>
      <c r="U34" s="75">
        <f t="shared" si="4"/>
        <v>8</v>
      </c>
      <c r="V34" s="77">
        <f t="shared" si="5"/>
        <v>-0.0353</v>
      </c>
      <c r="W34" s="75"/>
      <c r="X34" s="75">
        <v>-50</v>
      </c>
      <c r="Y34" s="39">
        <f t="shared" si="8"/>
        <v>-50</v>
      </c>
      <c r="Z34" s="81"/>
    </row>
    <row r="35" s="28" customFormat="1" customHeight="1" spans="1:26">
      <c r="A35" s="37">
        <v>32</v>
      </c>
      <c r="B35" s="37">
        <v>581</v>
      </c>
      <c r="C35" s="38" t="s">
        <v>124</v>
      </c>
      <c r="D35" s="38" t="s">
        <v>35</v>
      </c>
      <c r="E35" s="37" t="s">
        <v>125</v>
      </c>
      <c r="F35" s="37">
        <v>2150.885</v>
      </c>
      <c r="G35" s="62">
        <v>137.5</v>
      </c>
      <c r="H35" s="63">
        <v>6394.52153846154</v>
      </c>
      <c r="I35" s="62">
        <v>137.5</v>
      </c>
      <c r="J35" s="37">
        <v>6800</v>
      </c>
      <c r="K35" s="37">
        <f t="shared" ref="K35:O35" si="42">J35*5</f>
        <v>34000</v>
      </c>
      <c r="L35" s="37">
        <f t="shared" ref="L35:L40" si="43">J35*1.2</f>
        <v>8160</v>
      </c>
      <c r="M35" s="37">
        <f t="shared" si="42"/>
        <v>40800</v>
      </c>
      <c r="N35" s="37">
        <v>138</v>
      </c>
      <c r="O35" s="37">
        <f t="shared" si="42"/>
        <v>690</v>
      </c>
      <c r="P35" s="69">
        <v>34479.67</v>
      </c>
      <c r="Q35" s="75">
        <v>615</v>
      </c>
      <c r="R35" s="75" t="s">
        <v>126</v>
      </c>
      <c r="S35" s="75">
        <f t="shared" si="2"/>
        <v>479.669999999998</v>
      </c>
      <c r="T35" s="75">
        <f t="shared" si="3"/>
        <v>-6320.33</v>
      </c>
      <c r="U35" s="39">
        <f t="shared" si="4"/>
        <v>-75</v>
      </c>
      <c r="V35" s="77">
        <f t="shared" si="5"/>
        <v>-0.0362</v>
      </c>
      <c r="W35" s="75"/>
      <c r="X35" s="75">
        <v>-100</v>
      </c>
      <c r="Y35" s="39">
        <f t="shared" si="8"/>
        <v>-100</v>
      </c>
      <c r="Z35" s="81"/>
    </row>
    <row r="36" s="28" customFormat="1" customHeight="1" spans="1:26">
      <c r="A36" s="37">
        <v>33</v>
      </c>
      <c r="B36" s="37">
        <v>723</v>
      </c>
      <c r="C36" s="38" t="s">
        <v>127</v>
      </c>
      <c r="D36" s="38" t="s">
        <v>31</v>
      </c>
      <c r="E36" s="37" t="s">
        <v>128</v>
      </c>
      <c r="F36" s="37">
        <v>1012.81423076923</v>
      </c>
      <c r="G36" s="62">
        <v>51.6153846153846</v>
      </c>
      <c r="H36" s="63">
        <v>3016.36230769231</v>
      </c>
      <c r="I36" s="62">
        <v>51.6153846153846</v>
      </c>
      <c r="J36" s="37">
        <v>3300</v>
      </c>
      <c r="K36" s="37">
        <f t="shared" ref="K36:O36" si="44">J36*5</f>
        <v>16500</v>
      </c>
      <c r="L36" s="37">
        <f t="shared" si="39"/>
        <v>4620</v>
      </c>
      <c r="M36" s="37">
        <f t="shared" si="44"/>
        <v>23100</v>
      </c>
      <c r="N36" s="37">
        <v>52</v>
      </c>
      <c r="O36" s="37">
        <f t="shared" si="44"/>
        <v>260</v>
      </c>
      <c r="P36" s="69">
        <v>16763.05</v>
      </c>
      <c r="Q36" s="75">
        <v>265</v>
      </c>
      <c r="R36" s="75" t="s">
        <v>129</v>
      </c>
      <c r="S36" s="75">
        <f t="shared" si="2"/>
        <v>263.049999999999</v>
      </c>
      <c r="T36" s="75">
        <f t="shared" si="3"/>
        <v>-6336.95</v>
      </c>
      <c r="U36" s="75">
        <f t="shared" si="4"/>
        <v>5</v>
      </c>
      <c r="V36" s="79">
        <f t="shared" si="5"/>
        <v>-0.0045</v>
      </c>
      <c r="W36" s="75"/>
      <c r="X36" s="75"/>
      <c r="Y36" s="39">
        <f t="shared" si="8"/>
        <v>0</v>
      </c>
      <c r="Z36" s="81"/>
    </row>
    <row r="37" s="28" customFormat="1" ht="22" customHeight="1" spans="1:26">
      <c r="A37" s="64">
        <v>34</v>
      </c>
      <c r="B37" s="64">
        <v>707</v>
      </c>
      <c r="C37" s="65" t="s">
        <v>130</v>
      </c>
      <c r="D37" s="65" t="s">
        <v>27</v>
      </c>
      <c r="E37" s="37" t="s">
        <v>131</v>
      </c>
      <c r="F37" s="37">
        <v>2239.08769230769</v>
      </c>
      <c r="G37" s="62">
        <v>124.923076923077</v>
      </c>
      <c r="H37" s="63">
        <v>7443.96692307692</v>
      </c>
      <c r="I37" s="62">
        <v>124.923076923077</v>
      </c>
      <c r="J37" s="37">
        <v>7600</v>
      </c>
      <c r="K37" s="37">
        <f t="shared" ref="K37:O37" si="45">J37*5</f>
        <v>38000</v>
      </c>
      <c r="L37" s="37">
        <f t="shared" si="43"/>
        <v>9120</v>
      </c>
      <c r="M37" s="37">
        <f t="shared" si="45"/>
        <v>45600</v>
      </c>
      <c r="N37" s="37">
        <v>125</v>
      </c>
      <c r="O37" s="37">
        <f t="shared" si="45"/>
        <v>625</v>
      </c>
      <c r="P37" s="69">
        <v>38192.14</v>
      </c>
      <c r="Q37" s="75">
        <v>539</v>
      </c>
      <c r="R37" s="75" t="s">
        <v>132</v>
      </c>
      <c r="S37" s="75">
        <f t="shared" si="2"/>
        <v>192.139999999999</v>
      </c>
      <c r="T37" s="75">
        <f t="shared" si="3"/>
        <v>-7407.86</v>
      </c>
      <c r="U37" s="75">
        <f t="shared" si="4"/>
        <v>-86</v>
      </c>
      <c r="V37" s="79">
        <f t="shared" si="5"/>
        <v>-0.00680000000000003</v>
      </c>
      <c r="W37" s="75"/>
      <c r="X37" s="75"/>
      <c r="Y37" s="39">
        <f t="shared" ref="Y37:Y68" si="46">W37+(X37)</f>
        <v>0</v>
      </c>
      <c r="Z37" s="81" t="s">
        <v>133</v>
      </c>
    </row>
    <row r="38" s="28" customFormat="1" customHeight="1" spans="1:26">
      <c r="A38" s="37">
        <v>35</v>
      </c>
      <c r="B38" s="37">
        <v>399</v>
      </c>
      <c r="C38" s="38" t="s">
        <v>134</v>
      </c>
      <c r="D38" s="38" t="s">
        <v>27</v>
      </c>
      <c r="E38" s="37" t="s">
        <v>135</v>
      </c>
      <c r="F38" s="37">
        <v>1251.92269230769</v>
      </c>
      <c r="G38" s="62">
        <v>72.2692307692308</v>
      </c>
      <c r="H38" s="63">
        <v>3942.09615384615</v>
      </c>
      <c r="I38" s="62">
        <v>72.2692307692308</v>
      </c>
      <c r="J38" s="37">
        <v>5000</v>
      </c>
      <c r="K38" s="37">
        <f t="shared" ref="K38:O38" si="47">J38*5</f>
        <v>25000</v>
      </c>
      <c r="L38" s="37">
        <f t="shared" ref="L38:L42" si="48">J38*1.25</f>
        <v>6250</v>
      </c>
      <c r="M38" s="37">
        <f t="shared" si="47"/>
        <v>31250</v>
      </c>
      <c r="N38" s="37">
        <v>72</v>
      </c>
      <c r="O38" s="37">
        <f t="shared" si="47"/>
        <v>360</v>
      </c>
      <c r="P38" s="69">
        <v>25170.63</v>
      </c>
      <c r="Q38" s="75">
        <v>449</v>
      </c>
      <c r="R38" s="75" t="s">
        <v>136</v>
      </c>
      <c r="S38" s="75">
        <f t="shared" si="2"/>
        <v>170.630000000001</v>
      </c>
      <c r="T38" s="75">
        <f t="shared" si="3"/>
        <v>-6079.37</v>
      </c>
      <c r="U38" s="75">
        <f t="shared" si="4"/>
        <v>89</v>
      </c>
      <c r="V38" s="77">
        <f t="shared" si="5"/>
        <v>-0.052</v>
      </c>
      <c r="W38" s="75"/>
      <c r="X38" s="75">
        <v>-50</v>
      </c>
      <c r="Y38" s="39">
        <f t="shared" si="46"/>
        <v>-50</v>
      </c>
      <c r="Z38" s="81"/>
    </row>
    <row r="39" s="28" customFormat="1" customHeight="1" spans="1:26">
      <c r="A39" s="37">
        <v>36</v>
      </c>
      <c r="B39" s="37">
        <v>56</v>
      </c>
      <c r="C39" s="38" t="s">
        <v>137</v>
      </c>
      <c r="D39" s="38" t="s">
        <v>48</v>
      </c>
      <c r="E39" s="37" t="s">
        <v>138</v>
      </c>
      <c r="F39" s="37">
        <v>1048.08730769231</v>
      </c>
      <c r="G39" s="62">
        <v>46.6153846153846</v>
      </c>
      <c r="H39" s="63">
        <v>3357.78346153846</v>
      </c>
      <c r="I39" s="62">
        <v>46.6153846153846</v>
      </c>
      <c r="J39" s="37">
        <v>4000</v>
      </c>
      <c r="K39" s="37">
        <f t="shared" ref="K39:O39" si="49">J39*5</f>
        <v>20000</v>
      </c>
      <c r="L39" s="37">
        <f>J39*1.4</f>
        <v>5600</v>
      </c>
      <c r="M39" s="37">
        <f t="shared" si="49"/>
        <v>28000</v>
      </c>
      <c r="N39" s="37">
        <v>49</v>
      </c>
      <c r="O39" s="37">
        <f t="shared" si="49"/>
        <v>245</v>
      </c>
      <c r="P39" s="69">
        <v>20126.4</v>
      </c>
      <c r="Q39" s="75">
        <v>280</v>
      </c>
      <c r="R39" s="75" t="s">
        <v>139</v>
      </c>
      <c r="S39" s="75">
        <f t="shared" si="2"/>
        <v>126.400000000001</v>
      </c>
      <c r="T39" s="75">
        <f t="shared" si="3"/>
        <v>-7873.6</v>
      </c>
      <c r="U39" s="75">
        <f t="shared" si="4"/>
        <v>35</v>
      </c>
      <c r="V39" s="79">
        <f t="shared" si="5"/>
        <v>0.0122</v>
      </c>
      <c r="W39" s="75"/>
      <c r="X39" s="75"/>
      <c r="Y39" s="39">
        <f t="shared" si="46"/>
        <v>0</v>
      </c>
      <c r="Z39" s="81"/>
    </row>
    <row r="40" s="28" customFormat="1" customHeight="1" spans="1:26">
      <c r="A40" s="37">
        <v>37</v>
      </c>
      <c r="B40" s="37">
        <v>355</v>
      </c>
      <c r="C40" s="38" t="s">
        <v>140</v>
      </c>
      <c r="D40" s="38" t="s">
        <v>31</v>
      </c>
      <c r="E40" s="37" t="s">
        <v>141</v>
      </c>
      <c r="F40" s="37">
        <v>2186.14653846154</v>
      </c>
      <c r="G40" s="62">
        <v>90.5769230769231</v>
      </c>
      <c r="H40" s="63">
        <v>6791.57230769231</v>
      </c>
      <c r="I40" s="62">
        <v>90.5769230769231</v>
      </c>
      <c r="J40" s="37">
        <v>8000</v>
      </c>
      <c r="K40" s="37">
        <f t="shared" ref="K40:O40" si="50">J40*5</f>
        <v>40000</v>
      </c>
      <c r="L40" s="37">
        <f t="shared" si="43"/>
        <v>9600</v>
      </c>
      <c r="M40" s="37">
        <f t="shared" si="50"/>
        <v>48000</v>
      </c>
      <c r="N40" s="37">
        <v>99</v>
      </c>
      <c r="O40" s="37">
        <f t="shared" si="50"/>
        <v>495</v>
      </c>
      <c r="P40" s="69">
        <v>40072.23</v>
      </c>
      <c r="Q40" s="75">
        <v>498</v>
      </c>
      <c r="R40" s="75" t="s">
        <v>142</v>
      </c>
      <c r="S40" s="75">
        <f t="shared" si="2"/>
        <v>72.2300000000032</v>
      </c>
      <c r="T40" s="75">
        <f t="shared" si="3"/>
        <v>-7927.77</v>
      </c>
      <c r="U40" s="75">
        <f t="shared" si="4"/>
        <v>3</v>
      </c>
      <c r="V40" s="77">
        <f t="shared" si="5"/>
        <v>-0.0485</v>
      </c>
      <c r="W40" s="75"/>
      <c r="X40" s="75">
        <v>-50</v>
      </c>
      <c r="Y40" s="39">
        <f t="shared" si="46"/>
        <v>-50</v>
      </c>
      <c r="Z40" s="81"/>
    </row>
    <row r="41" s="28" customFormat="1" customHeight="1" spans="1:26">
      <c r="A41" s="37">
        <v>38</v>
      </c>
      <c r="B41" s="37">
        <v>570</v>
      </c>
      <c r="C41" s="38" t="s">
        <v>143</v>
      </c>
      <c r="D41" s="38" t="s">
        <v>35</v>
      </c>
      <c r="E41" s="37" t="s">
        <v>55</v>
      </c>
      <c r="F41" s="37">
        <v>1194.61769230769</v>
      </c>
      <c r="G41" s="62">
        <v>74.0384615384615</v>
      </c>
      <c r="H41" s="63">
        <v>3873.62423076923</v>
      </c>
      <c r="I41" s="62">
        <v>74.0384615384615</v>
      </c>
      <c r="J41" s="37">
        <v>4300</v>
      </c>
      <c r="K41" s="37">
        <f t="shared" ref="K41:O41" si="51">J41*5</f>
        <v>21500</v>
      </c>
      <c r="L41" s="37">
        <f t="shared" si="48"/>
        <v>5375</v>
      </c>
      <c r="M41" s="37">
        <f t="shared" si="51"/>
        <v>26875</v>
      </c>
      <c r="N41" s="37">
        <v>76</v>
      </c>
      <c r="O41" s="37">
        <f t="shared" si="51"/>
        <v>380</v>
      </c>
      <c r="P41" s="69">
        <v>21566.06</v>
      </c>
      <c r="Q41" s="75">
        <v>428</v>
      </c>
      <c r="R41" s="75" t="s">
        <v>144</v>
      </c>
      <c r="S41" s="75">
        <f t="shared" si="2"/>
        <v>66.0600000000013</v>
      </c>
      <c r="T41" s="75">
        <f t="shared" si="3"/>
        <v>-5308.94</v>
      </c>
      <c r="U41" s="75">
        <f t="shared" si="4"/>
        <v>48</v>
      </c>
      <c r="V41" s="79">
        <f t="shared" si="5"/>
        <v>0.0305000000000001</v>
      </c>
      <c r="W41" s="75"/>
      <c r="X41" s="75"/>
      <c r="Y41" s="39">
        <f t="shared" si="46"/>
        <v>0</v>
      </c>
      <c r="Z41" s="81"/>
    </row>
    <row r="42" s="28" customFormat="1" customHeight="1" spans="1:26">
      <c r="A42" s="37">
        <v>39</v>
      </c>
      <c r="B42" s="37">
        <v>367</v>
      </c>
      <c r="C42" s="38" t="s">
        <v>145</v>
      </c>
      <c r="D42" s="38" t="s">
        <v>48</v>
      </c>
      <c r="E42" s="37" t="s">
        <v>146</v>
      </c>
      <c r="F42" s="37">
        <v>1727.89615384615</v>
      </c>
      <c r="G42" s="62">
        <v>92.5384615384615</v>
      </c>
      <c r="H42" s="63">
        <v>5307.15230769231</v>
      </c>
      <c r="I42" s="62">
        <v>92.5384615384615</v>
      </c>
      <c r="J42" s="37">
        <v>5500</v>
      </c>
      <c r="K42" s="37">
        <f t="shared" ref="K42:O42" si="52">J42*5</f>
        <v>27500</v>
      </c>
      <c r="L42" s="37">
        <f t="shared" si="48"/>
        <v>6875</v>
      </c>
      <c r="M42" s="37">
        <f t="shared" si="52"/>
        <v>34375</v>
      </c>
      <c r="N42" s="37">
        <v>93</v>
      </c>
      <c r="O42" s="37">
        <f t="shared" si="52"/>
        <v>465</v>
      </c>
      <c r="P42" s="69">
        <v>27542.92</v>
      </c>
      <c r="Q42" s="75">
        <v>468</v>
      </c>
      <c r="R42" s="75" t="s">
        <v>64</v>
      </c>
      <c r="S42" s="75">
        <f t="shared" si="2"/>
        <v>42.9199999999983</v>
      </c>
      <c r="T42" s="75">
        <f t="shared" si="3"/>
        <v>-6832.08</v>
      </c>
      <c r="U42" s="75">
        <f t="shared" si="4"/>
        <v>3</v>
      </c>
      <c r="V42" s="79">
        <f t="shared" si="5"/>
        <v>-0.0162999999999999</v>
      </c>
      <c r="W42" s="75"/>
      <c r="X42" s="75"/>
      <c r="Y42" s="39">
        <f t="shared" si="46"/>
        <v>0</v>
      </c>
      <c r="Z42" s="81"/>
    </row>
    <row r="43" s="28" customFormat="1" customHeight="1" spans="1:26">
      <c r="A43" s="37">
        <v>40</v>
      </c>
      <c r="B43" s="37">
        <v>738</v>
      </c>
      <c r="C43" s="38" t="s">
        <v>147</v>
      </c>
      <c r="D43" s="38" t="s">
        <v>48</v>
      </c>
      <c r="E43" s="37" t="s">
        <v>148</v>
      </c>
      <c r="F43" s="37">
        <v>886.982307692308</v>
      </c>
      <c r="G43" s="62">
        <v>46.1153846153846</v>
      </c>
      <c r="H43" s="63">
        <v>3244.25923076923</v>
      </c>
      <c r="I43" s="62">
        <v>46.1153846153846</v>
      </c>
      <c r="J43" s="37">
        <v>3500</v>
      </c>
      <c r="K43" s="37">
        <f t="shared" ref="K43:O43" si="53">J43*5</f>
        <v>17500</v>
      </c>
      <c r="L43" s="37">
        <f t="shared" ref="L43:L47" si="54">J43*1.4</f>
        <v>4900</v>
      </c>
      <c r="M43" s="37">
        <f t="shared" si="53"/>
        <v>24500</v>
      </c>
      <c r="N43" s="37">
        <v>47</v>
      </c>
      <c r="O43" s="37">
        <f t="shared" si="53"/>
        <v>235</v>
      </c>
      <c r="P43" s="69">
        <v>17539.59</v>
      </c>
      <c r="Q43" s="75">
        <v>287</v>
      </c>
      <c r="R43" s="75" t="s">
        <v>149</v>
      </c>
      <c r="S43" s="75">
        <f t="shared" si="2"/>
        <v>39.5900000000001</v>
      </c>
      <c r="T43" s="75">
        <f t="shared" si="3"/>
        <v>-6960.41</v>
      </c>
      <c r="U43" s="75">
        <f t="shared" si="4"/>
        <v>52</v>
      </c>
      <c r="V43" s="79">
        <f t="shared" si="5"/>
        <v>0.0106</v>
      </c>
      <c r="W43" s="75"/>
      <c r="X43" s="75"/>
      <c r="Y43" s="39">
        <f t="shared" si="46"/>
        <v>0</v>
      </c>
      <c r="Z43" s="81"/>
    </row>
    <row r="44" s="28" customFormat="1" customHeight="1" spans="1:26">
      <c r="A44" s="37">
        <v>41</v>
      </c>
      <c r="B44" s="37">
        <v>351</v>
      </c>
      <c r="C44" s="38" t="s">
        <v>150</v>
      </c>
      <c r="D44" s="38" t="s">
        <v>48</v>
      </c>
      <c r="E44" s="37" t="s">
        <v>151</v>
      </c>
      <c r="F44" s="37">
        <v>1592.80192307692</v>
      </c>
      <c r="G44" s="62">
        <v>53.1923076923077</v>
      </c>
      <c r="H44" s="63">
        <v>4779.39192307692</v>
      </c>
      <c r="I44" s="62">
        <v>53.1923076923077</v>
      </c>
      <c r="J44" s="37">
        <v>5000</v>
      </c>
      <c r="K44" s="37">
        <f t="shared" ref="K44:O44" si="55">J44*5</f>
        <v>25000</v>
      </c>
      <c r="L44" s="37">
        <f t="shared" ref="L44:L49" si="56">J44*1.25</f>
        <v>6250</v>
      </c>
      <c r="M44" s="37">
        <f t="shared" si="55"/>
        <v>31250</v>
      </c>
      <c r="N44" s="37">
        <v>55</v>
      </c>
      <c r="O44" s="37">
        <f t="shared" si="55"/>
        <v>275</v>
      </c>
      <c r="P44" s="69">
        <v>25014.3</v>
      </c>
      <c r="Q44" s="75">
        <v>285</v>
      </c>
      <c r="R44" s="75" t="s">
        <v>152</v>
      </c>
      <c r="S44" s="75">
        <f t="shared" si="2"/>
        <v>14.2999999999993</v>
      </c>
      <c r="T44" s="75">
        <f t="shared" si="3"/>
        <v>-6235.7</v>
      </c>
      <c r="U44" s="75">
        <f t="shared" si="4"/>
        <v>10</v>
      </c>
      <c r="V44" s="79">
        <f t="shared" si="5"/>
        <v>0.0193</v>
      </c>
      <c r="W44" s="75"/>
      <c r="X44" s="75"/>
      <c r="Y44" s="39">
        <f t="shared" si="46"/>
        <v>0</v>
      </c>
      <c r="Z44" s="81"/>
    </row>
    <row r="45" s="28" customFormat="1" customHeight="1" spans="1:26">
      <c r="A45" s="37">
        <v>42</v>
      </c>
      <c r="B45" s="37">
        <v>582</v>
      </c>
      <c r="C45" s="38" t="s">
        <v>153</v>
      </c>
      <c r="D45" s="38" t="s">
        <v>35</v>
      </c>
      <c r="E45" s="37" t="s">
        <v>154</v>
      </c>
      <c r="F45" s="37">
        <v>5242.35884615385</v>
      </c>
      <c r="G45" s="62">
        <v>175.307692307692</v>
      </c>
      <c r="H45" s="63">
        <v>21666.5780769231</v>
      </c>
      <c r="I45" s="62">
        <v>175.307692307692</v>
      </c>
      <c r="J45" s="37">
        <v>21000</v>
      </c>
      <c r="K45" s="37">
        <f t="shared" ref="K45:O45" si="57">J45*5</f>
        <v>105000</v>
      </c>
      <c r="L45" s="37">
        <f>J45*1.1</f>
        <v>23100</v>
      </c>
      <c r="M45" s="37">
        <f t="shared" si="57"/>
        <v>115500</v>
      </c>
      <c r="N45" s="37">
        <v>179</v>
      </c>
      <c r="O45" s="37">
        <f t="shared" si="57"/>
        <v>895</v>
      </c>
      <c r="P45" s="69">
        <v>104459.52</v>
      </c>
      <c r="Q45" s="75">
        <v>920</v>
      </c>
      <c r="R45" s="75" t="s">
        <v>155</v>
      </c>
      <c r="S45" s="39">
        <f t="shared" si="2"/>
        <v>-540.479999999996</v>
      </c>
      <c r="T45" s="75">
        <f t="shared" si="3"/>
        <v>-11040.48</v>
      </c>
      <c r="U45" s="75">
        <f t="shared" si="4"/>
        <v>25</v>
      </c>
      <c r="V45" s="79">
        <f t="shared" si="5"/>
        <v>-0.000700000000000006</v>
      </c>
      <c r="W45" s="75"/>
      <c r="X45" s="75">
        <v>-100</v>
      </c>
      <c r="Y45" s="39">
        <f t="shared" si="46"/>
        <v>-100</v>
      </c>
      <c r="Z45" s="81"/>
    </row>
    <row r="46" s="28" customFormat="1" customHeight="1" spans="1:26">
      <c r="A46" s="37">
        <v>43</v>
      </c>
      <c r="B46" s="37">
        <v>732</v>
      </c>
      <c r="C46" s="38" t="s">
        <v>156</v>
      </c>
      <c r="D46" s="38" t="s">
        <v>70</v>
      </c>
      <c r="E46" s="37" t="s">
        <v>157</v>
      </c>
      <c r="F46" s="37">
        <v>1000.73576923077</v>
      </c>
      <c r="G46" s="62">
        <v>40.3076923076923</v>
      </c>
      <c r="H46" s="63">
        <v>3054.92884615385</v>
      </c>
      <c r="I46" s="62">
        <v>40.3076923076923</v>
      </c>
      <c r="J46" s="37">
        <v>3000</v>
      </c>
      <c r="K46" s="37">
        <f t="shared" ref="K46:O46" si="58">J46*5</f>
        <v>15000</v>
      </c>
      <c r="L46" s="37">
        <f t="shared" si="54"/>
        <v>4200</v>
      </c>
      <c r="M46" s="37">
        <f t="shared" si="58"/>
        <v>21000</v>
      </c>
      <c r="N46" s="37">
        <v>42</v>
      </c>
      <c r="O46" s="37">
        <f t="shared" si="58"/>
        <v>210</v>
      </c>
      <c r="P46" s="69">
        <v>14446.01</v>
      </c>
      <c r="Q46" s="75">
        <v>216</v>
      </c>
      <c r="R46" s="75" t="s">
        <v>158</v>
      </c>
      <c r="S46" s="39">
        <f t="shared" si="2"/>
        <v>-553.99</v>
      </c>
      <c r="T46" s="75">
        <f t="shared" si="3"/>
        <v>-6553.99</v>
      </c>
      <c r="U46" s="75">
        <f t="shared" si="4"/>
        <v>6</v>
      </c>
      <c r="V46" s="77">
        <f t="shared" si="5"/>
        <v>-0.0397</v>
      </c>
      <c r="W46" s="75"/>
      <c r="X46" s="75">
        <v>-150</v>
      </c>
      <c r="Y46" s="39">
        <f t="shared" si="46"/>
        <v>-150</v>
      </c>
      <c r="Z46" s="81"/>
    </row>
    <row r="47" s="28" customFormat="1" customHeight="1" spans="1:26">
      <c r="A47" s="37">
        <v>44</v>
      </c>
      <c r="B47" s="37">
        <v>713</v>
      </c>
      <c r="C47" s="38" t="s">
        <v>159</v>
      </c>
      <c r="D47" s="38" t="s">
        <v>48</v>
      </c>
      <c r="E47" s="37" t="s">
        <v>160</v>
      </c>
      <c r="F47" s="37">
        <v>657.078846153846</v>
      </c>
      <c r="G47" s="62">
        <v>27.6153846153846</v>
      </c>
      <c r="H47" s="63">
        <v>1767.93115384615</v>
      </c>
      <c r="I47" s="62">
        <v>27.6153846153846</v>
      </c>
      <c r="J47" s="37">
        <v>2300</v>
      </c>
      <c r="K47" s="37">
        <f t="shared" ref="K47:O47" si="59">J47*5</f>
        <v>11500</v>
      </c>
      <c r="L47" s="37">
        <f t="shared" si="54"/>
        <v>3220</v>
      </c>
      <c r="M47" s="37">
        <f t="shared" si="59"/>
        <v>16100</v>
      </c>
      <c r="N47" s="37">
        <v>30</v>
      </c>
      <c r="O47" s="37">
        <f t="shared" si="59"/>
        <v>150</v>
      </c>
      <c r="P47" s="69">
        <v>10882.18</v>
      </c>
      <c r="Q47" s="75">
        <v>162</v>
      </c>
      <c r="R47" s="75" t="s">
        <v>161</v>
      </c>
      <c r="S47" s="39">
        <f t="shared" si="2"/>
        <v>-617.82</v>
      </c>
      <c r="T47" s="75">
        <f t="shared" si="3"/>
        <v>-5217.82</v>
      </c>
      <c r="U47" s="75">
        <f t="shared" si="4"/>
        <v>12</v>
      </c>
      <c r="V47" s="77">
        <f t="shared" si="5"/>
        <v>-0.0401</v>
      </c>
      <c r="W47" s="75"/>
      <c r="X47" s="75">
        <v>-150</v>
      </c>
      <c r="Y47" s="39">
        <f t="shared" si="46"/>
        <v>-150</v>
      </c>
      <c r="Z47" s="81"/>
    </row>
    <row r="48" s="28" customFormat="1" customHeight="1" spans="1:26">
      <c r="A48" s="37">
        <v>45</v>
      </c>
      <c r="B48" s="37">
        <v>572</v>
      </c>
      <c r="C48" s="38" t="s">
        <v>162</v>
      </c>
      <c r="D48" s="38" t="s">
        <v>31</v>
      </c>
      <c r="E48" s="37" t="s">
        <v>163</v>
      </c>
      <c r="F48" s="37">
        <v>1387.46115384615</v>
      </c>
      <c r="G48" s="62">
        <v>61.3846153846154</v>
      </c>
      <c r="H48" s="63">
        <v>4406.30769230769</v>
      </c>
      <c r="I48" s="62">
        <v>61.3846153846154</v>
      </c>
      <c r="J48" s="37">
        <v>4500</v>
      </c>
      <c r="K48" s="37">
        <f t="shared" ref="K48:O48" si="60">J48*5</f>
        <v>22500</v>
      </c>
      <c r="L48" s="37">
        <f t="shared" si="56"/>
        <v>5625</v>
      </c>
      <c r="M48" s="37">
        <f t="shared" si="60"/>
        <v>28125</v>
      </c>
      <c r="N48" s="37">
        <v>63</v>
      </c>
      <c r="O48" s="37">
        <f t="shared" si="60"/>
        <v>315</v>
      </c>
      <c r="P48" s="69">
        <v>21803.06</v>
      </c>
      <c r="Q48" s="75">
        <v>288</v>
      </c>
      <c r="R48" s="75" t="s">
        <v>164</v>
      </c>
      <c r="S48" s="39">
        <f t="shared" si="2"/>
        <v>-696.939999999999</v>
      </c>
      <c r="T48" s="75">
        <f t="shared" si="3"/>
        <v>-6321.94</v>
      </c>
      <c r="U48" s="39">
        <f t="shared" si="4"/>
        <v>-27</v>
      </c>
      <c r="V48" s="77">
        <f t="shared" si="5"/>
        <v>-0.025</v>
      </c>
      <c r="W48" s="75"/>
      <c r="X48" s="75">
        <v>-200</v>
      </c>
      <c r="Y48" s="39">
        <f t="shared" si="46"/>
        <v>-200</v>
      </c>
      <c r="Z48" s="81"/>
    </row>
    <row r="49" s="28" customFormat="1" customHeight="1" spans="1:26">
      <c r="A49" s="37">
        <v>46</v>
      </c>
      <c r="B49" s="37">
        <v>745</v>
      </c>
      <c r="C49" s="38" t="s">
        <v>165</v>
      </c>
      <c r="D49" s="38" t="s">
        <v>35</v>
      </c>
      <c r="E49" s="37" t="s">
        <v>166</v>
      </c>
      <c r="F49" s="37">
        <v>1319.74961538462</v>
      </c>
      <c r="G49" s="62">
        <v>64.6923076923077</v>
      </c>
      <c r="H49" s="63">
        <v>4051.59230769231</v>
      </c>
      <c r="I49" s="62">
        <v>64.6923076923077</v>
      </c>
      <c r="J49" s="37">
        <v>4500</v>
      </c>
      <c r="K49" s="37">
        <f t="shared" ref="K49:O49" si="61">J49*5</f>
        <v>22500</v>
      </c>
      <c r="L49" s="37">
        <f t="shared" si="56"/>
        <v>5625</v>
      </c>
      <c r="M49" s="37">
        <f t="shared" si="61"/>
        <v>28125</v>
      </c>
      <c r="N49" s="37">
        <v>70</v>
      </c>
      <c r="O49" s="37">
        <f t="shared" si="61"/>
        <v>350</v>
      </c>
      <c r="P49" s="69">
        <v>21683.66</v>
      </c>
      <c r="Q49" s="75">
        <v>399</v>
      </c>
      <c r="R49" s="75" t="s">
        <v>167</v>
      </c>
      <c r="S49" s="39">
        <f t="shared" si="2"/>
        <v>-816.34</v>
      </c>
      <c r="T49" s="75">
        <f t="shared" si="3"/>
        <v>-6441.34</v>
      </c>
      <c r="U49" s="75">
        <f t="shared" si="4"/>
        <v>49</v>
      </c>
      <c r="V49" s="79">
        <f t="shared" si="5"/>
        <v>0.0091</v>
      </c>
      <c r="W49" s="75"/>
      <c r="X49" s="75">
        <v>-100</v>
      </c>
      <c r="Y49" s="39">
        <f t="shared" si="46"/>
        <v>-100</v>
      </c>
      <c r="Z49" s="81"/>
    </row>
    <row r="50" s="28" customFormat="1" customHeight="1" spans="1:26">
      <c r="A50" s="37">
        <v>47</v>
      </c>
      <c r="B50" s="37">
        <v>377</v>
      </c>
      <c r="C50" s="38" t="s">
        <v>168</v>
      </c>
      <c r="D50" s="38" t="s">
        <v>27</v>
      </c>
      <c r="E50" s="37" t="s">
        <v>169</v>
      </c>
      <c r="F50" s="37">
        <v>2170.25846153846</v>
      </c>
      <c r="G50" s="62">
        <v>107.230769230769</v>
      </c>
      <c r="H50" s="63">
        <v>6849.86615384615</v>
      </c>
      <c r="I50" s="62">
        <v>107.230769230769</v>
      </c>
      <c r="J50" s="37">
        <v>6500</v>
      </c>
      <c r="K50" s="37">
        <f t="shared" ref="K50:O50" si="62">J50*5</f>
        <v>32500</v>
      </c>
      <c r="L50" s="37">
        <f>J50*1.2</f>
        <v>7800</v>
      </c>
      <c r="M50" s="37">
        <f t="shared" si="62"/>
        <v>39000</v>
      </c>
      <c r="N50" s="37">
        <v>107</v>
      </c>
      <c r="O50" s="37">
        <f t="shared" si="62"/>
        <v>535</v>
      </c>
      <c r="P50" s="69">
        <v>31513.58</v>
      </c>
      <c r="Q50" s="75">
        <v>570</v>
      </c>
      <c r="R50" s="75" t="s">
        <v>170</v>
      </c>
      <c r="S50" s="39">
        <f t="shared" si="2"/>
        <v>-986.419999999998</v>
      </c>
      <c r="T50" s="75">
        <f t="shared" si="3"/>
        <v>-7486.42</v>
      </c>
      <c r="U50" s="75">
        <f t="shared" si="4"/>
        <v>35</v>
      </c>
      <c r="V50" s="77">
        <f t="shared" si="5"/>
        <v>-0.0371</v>
      </c>
      <c r="W50" s="75"/>
      <c r="X50" s="75">
        <v>-150</v>
      </c>
      <c r="Y50" s="39">
        <f t="shared" si="46"/>
        <v>-150</v>
      </c>
      <c r="Z50" s="81"/>
    </row>
    <row r="51" s="28" customFormat="1" customHeight="1" spans="1:26">
      <c r="A51" s="37">
        <v>48</v>
      </c>
      <c r="B51" s="37">
        <v>734</v>
      </c>
      <c r="C51" s="38" t="s">
        <v>171</v>
      </c>
      <c r="D51" s="38" t="s">
        <v>48</v>
      </c>
      <c r="E51" s="37" t="s">
        <v>172</v>
      </c>
      <c r="F51" s="37">
        <v>1777.52769230769</v>
      </c>
      <c r="G51" s="62">
        <v>95.4230769230769</v>
      </c>
      <c r="H51" s="63">
        <v>5300.00192307692</v>
      </c>
      <c r="I51" s="62">
        <v>95.4230769230769</v>
      </c>
      <c r="J51" s="37">
        <v>6000</v>
      </c>
      <c r="K51" s="37">
        <f t="shared" ref="K51:O51" si="63">J51*5</f>
        <v>30000</v>
      </c>
      <c r="L51" s="37">
        <f>J51*1.25</f>
        <v>7500</v>
      </c>
      <c r="M51" s="37">
        <f t="shared" si="63"/>
        <v>37500</v>
      </c>
      <c r="N51" s="37">
        <v>100</v>
      </c>
      <c r="O51" s="37">
        <f t="shared" si="63"/>
        <v>500</v>
      </c>
      <c r="P51" s="69">
        <v>28788.42</v>
      </c>
      <c r="Q51" s="75">
        <v>513</v>
      </c>
      <c r="R51" s="75" t="s">
        <v>173</v>
      </c>
      <c r="S51" s="39">
        <f t="shared" si="2"/>
        <v>-1211.58</v>
      </c>
      <c r="T51" s="75">
        <f t="shared" si="3"/>
        <v>-8711.58</v>
      </c>
      <c r="U51" s="75">
        <f t="shared" si="4"/>
        <v>13</v>
      </c>
      <c r="V51" s="79">
        <f t="shared" si="5"/>
        <v>-0.002</v>
      </c>
      <c r="W51" s="75"/>
      <c r="X51" s="75">
        <v>-100</v>
      </c>
      <c r="Y51" s="39">
        <f t="shared" si="46"/>
        <v>-100</v>
      </c>
      <c r="Z51" s="81"/>
    </row>
    <row r="52" s="28" customFormat="1" customHeight="1" spans="1:26">
      <c r="A52" s="37">
        <v>49</v>
      </c>
      <c r="B52" s="37">
        <v>549</v>
      </c>
      <c r="C52" s="38" t="s">
        <v>174</v>
      </c>
      <c r="D52" s="38" t="s">
        <v>70</v>
      </c>
      <c r="E52" s="37" t="s">
        <v>175</v>
      </c>
      <c r="F52" s="37">
        <v>930.693461538462</v>
      </c>
      <c r="G52" s="62">
        <v>39.1153846153846</v>
      </c>
      <c r="H52" s="63">
        <v>3232.61653846154</v>
      </c>
      <c r="I52" s="62">
        <v>39.1153846153846</v>
      </c>
      <c r="J52" s="37">
        <v>3500</v>
      </c>
      <c r="K52" s="37">
        <f t="shared" ref="K52:O52" si="64">J52*5</f>
        <v>17500</v>
      </c>
      <c r="L52" s="37">
        <f t="shared" ref="L52:L57" si="65">J52*1.4</f>
        <v>4900</v>
      </c>
      <c r="M52" s="37">
        <f t="shared" si="64"/>
        <v>24500</v>
      </c>
      <c r="N52" s="37">
        <v>41</v>
      </c>
      <c r="O52" s="37">
        <f t="shared" si="64"/>
        <v>205</v>
      </c>
      <c r="P52" s="69">
        <v>16148.1</v>
      </c>
      <c r="Q52" s="75">
        <v>204</v>
      </c>
      <c r="R52" s="75" t="s">
        <v>176</v>
      </c>
      <c r="S52" s="39">
        <f t="shared" si="2"/>
        <v>-1351.9</v>
      </c>
      <c r="T52" s="75">
        <f t="shared" si="3"/>
        <v>-8351.9</v>
      </c>
      <c r="U52" s="39">
        <f t="shared" si="4"/>
        <v>-1</v>
      </c>
      <c r="V52" s="79">
        <f t="shared" si="5"/>
        <v>0.0218</v>
      </c>
      <c r="W52" s="75"/>
      <c r="X52" s="75">
        <v>-150</v>
      </c>
      <c r="Y52" s="39">
        <f t="shared" si="46"/>
        <v>-150</v>
      </c>
      <c r="Z52" s="81"/>
    </row>
    <row r="53" s="28" customFormat="1" customHeight="1" spans="1:26">
      <c r="A53" s="37">
        <v>50</v>
      </c>
      <c r="B53" s="37">
        <v>539</v>
      </c>
      <c r="C53" s="38" t="s">
        <v>177</v>
      </c>
      <c r="D53" s="38" t="s">
        <v>70</v>
      </c>
      <c r="E53" s="37" t="s">
        <v>178</v>
      </c>
      <c r="F53" s="37">
        <v>1070.88615384615</v>
      </c>
      <c r="G53" s="62">
        <v>46.4615384615385</v>
      </c>
      <c r="H53" s="63">
        <v>3439.82923076923</v>
      </c>
      <c r="I53" s="62">
        <v>46.4615384615385</v>
      </c>
      <c r="J53" s="37">
        <v>3500</v>
      </c>
      <c r="K53" s="37">
        <f t="shared" ref="K53:O53" si="66">J53*5</f>
        <v>17500</v>
      </c>
      <c r="L53" s="37">
        <f t="shared" si="65"/>
        <v>4900</v>
      </c>
      <c r="M53" s="37">
        <f t="shared" si="66"/>
        <v>24500</v>
      </c>
      <c r="N53" s="37">
        <v>48</v>
      </c>
      <c r="O53" s="37">
        <f t="shared" si="66"/>
        <v>240</v>
      </c>
      <c r="P53" s="69">
        <v>15712.01</v>
      </c>
      <c r="Q53" s="75">
        <v>231</v>
      </c>
      <c r="R53" s="75" t="s">
        <v>179</v>
      </c>
      <c r="S53" s="39">
        <f t="shared" si="2"/>
        <v>-1787.99</v>
      </c>
      <c r="T53" s="75">
        <f t="shared" si="3"/>
        <v>-8787.99</v>
      </c>
      <c r="U53" s="39">
        <f t="shared" si="4"/>
        <v>-9</v>
      </c>
      <c r="V53" s="79">
        <f t="shared" si="5"/>
        <v>0.0086</v>
      </c>
      <c r="W53" s="75"/>
      <c r="X53" s="75">
        <v>-150</v>
      </c>
      <c r="Y53" s="39">
        <f t="shared" si="46"/>
        <v>-150</v>
      </c>
      <c r="Z53" s="81"/>
    </row>
    <row r="54" s="28" customFormat="1" customHeight="1" spans="1:26">
      <c r="A54" s="37">
        <v>51</v>
      </c>
      <c r="B54" s="37">
        <v>737</v>
      </c>
      <c r="C54" s="38" t="s">
        <v>180</v>
      </c>
      <c r="D54" s="38" t="s">
        <v>27</v>
      </c>
      <c r="E54" s="37" t="s">
        <v>181</v>
      </c>
      <c r="F54" s="37">
        <v>1450.09266666667</v>
      </c>
      <c r="G54" s="62">
        <v>79.1333333333333</v>
      </c>
      <c r="H54" s="63">
        <v>4313.132</v>
      </c>
      <c r="I54" s="62">
        <v>79.1333333333333</v>
      </c>
      <c r="J54" s="37">
        <v>4500</v>
      </c>
      <c r="K54" s="37">
        <f t="shared" ref="K54:O54" si="67">J54*5</f>
        <v>22500</v>
      </c>
      <c r="L54" s="37">
        <f t="shared" ref="L54:L59" si="68">J54*1.25</f>
        <v>5625</v>
      </c>
      <c r="M54" s="37">
        <f t="shared" si="67"/>
        <v>28125</v>
      </c>
      <c r="N54" s="37">
        <v>79</v>
      </c>
      <c r="O54" s="37">
        <f t="shared" si="67"/>
        <v>395</v>
      </c>
      <c r="P54" s="69">
        <v>20581.3</v>
      </c>
      <c r="Q54" s="75">
        <v>395</v>
      </c>
      <c r="R54" s="75" t="s">
        <v>182</v>
      </c>
      <c r="S54" s="39">
        <f t="shared" si="2"/>
        <v>-1918.7</v>
      </c>
      <c r="T54" s="75">
        <f t="shared" si="3"/>
        <v>-7543.7</v>
      </c>
      <c r="U54" s="75">
        <f t="shared" si="4"/>
        <v>0</v>
      </c>
      <c r="V54" s="79">
        <f t="shared" si="5"/>
        <v>0.0025</v>
      </c>
      <c r="W54" s="75"/>
      <c r="X54" s="75">
        <v>-100</v>
      </c>
      <c r="Y54" s="39">
        <f t="shared" si="46"/>
        <v>-100</v>
      </c>
      <c r="Z54" s="81"/>
    </row>
    <row r="55" s="28" customFormat="1" customHeight="1" spans="1:26">
      <c r="A55" s="37">
        <v>52</v>
      </c>
      <c r="B55" s="37">
        <v>308</v>
      </c>
      <c r="C55" s="38" t="s">
        <v>183</v>
      </c>
      <c r="D55" s="38" t="s">
        <v>31</v>
      </c>
      <c r="E55" s="37" t="s">
        <v>184</v>
      </c>
      <c r="F55" s="37">
        <v>2624.00076923077</v>
      </c>
      <c r="G55" s="62">
        <v>108</v>
      </c>
      <c r="H55" s="63">
        <v>7535.71</v>
      </c>
      <c r="I55" s="62">
        <v>108</v>
      </c>
      <c r="J55" s="37">
        <v>9200</v>
      </c>
      <c r="K55" s="37">
        <f t="shared" ref="K55:O55" si="69">J55*5</f>
        <v>46000</v>
      </c>
      <c r="L55" s="37">
        <f>J55*1.2</f>
        <v>11040</v>
      </c>
      <c r="M55" s="37">
        <f t="shared" si="69"/>
        <v>55200</v>
      </c>
      <c r="N55" s="37">
        <v>119</v>
      </c>
      <c r="O55" s="37">
        <f t="shared" si="69"/>
        <v>595</v>
      </c>
      <c r="P55" s="69">
        <v>43822.21</v>
      </c>
      <c r="Q55" s="75">
        <v>622</v>
      </c>
      <c r="R55" s="75" t="s">
        <v>185</v>
      </c>
      <c r="S55" s="39">
        <f t="shared" si="2"/>
        <v>-2177.79</v>
      </c>
      <c r="T55" s="75">
        <f t="shared" si="3"/>
        <v>-11377.79</v>
      </c>
      <c r="U55" s="75">
        <f t="shared" si="4"/>
        <v>27</v>
      </c>
      <c r="V55" s="77">
        <f t="shared" si="5"/>
        <v>-0.0498</v>
      </c>
      <c r="W55" s="75"/>
      <c r="X55" s="75">
        <v>-150</v>
      </c>
      <c r="Y55" s="39">
        <f t="shared" si="46"/>
        <v>-150</v>
      </c>
      <c r="Z55" s="81"/>
    </row>
    <row r="56" s="28" customFormat="1" customHeight="1" spans="1:26">
      <c r="A56" s="37">
        <v>53</v>
      </c>
      <c r="B56" s="37">
        <v>513</v>
      </c>
      <c r="C56" s="38" t="s">
        <v>186</v>
      </c>
      <c r="D56" s="38" t="s">
        <v>35</v>
      </c>
      <c r="E56" s="37" t="s">
        <v>187</v>
      </c>
      <c r="F56" s="37">
        <v>2195.39269230769</v>
      </c>
      <c r="G56" s="62">
        <v>94.1923076923077</v>
      </c>
      <c r="H56" s="63">
        <v>6211.86769230769</v>
      </c>
      <c r="I56" s="62">
        <v>94.1923076923077</v>
      </c>
      <c r="J56" s="37">
        <v>6500</v>
      </c>
      <c r="K56" s="37">
        <f t="shared" ref="K56:O56" si="70">J56*5</f>
        <v>32500</v>
      </c>
      <c r="L56" s="37">
        <f>J56*1.2</f>
        <v>7800</v>
      </c>
      <c r="M56" s="37">
        <f t="shared" si="70"/>
        <v>39000</v>
      </c>
      <c r="N56" s="37">
        <v>98</v>
      </c>
      <c r="O56" s="37">
        <f t="shared" si="70"/>
        <v>490</v>
      </c>
      <c r="P56" s="69">
        <v>30299.44</v>
      </c>
      <c r="Q56" s="75">
        <v>462</v>
      </c>
      <c r="R56" s="75" t="s">
        <v>188</v>
      </c>
      <c r="S56" s="39">
        <f t="shared" si="2"/>
        <v>-2200.56</v>
      </c>
      <c r="T56" s="75">
        <f t="shared" si="3"/>
        <v>-8700.56</v>
      </c>
      <c r="U56" s="39">
        <f t="shared" si="4"/>
        <v>-28</v>
      </c>
      <c r="V56" s="77">
        <f t="shared" si="5"/>
        <v>-0.0218000000000001</v>
      </c>
      <c r="W56" s="75"/>
      <c r="X56" s="75">
        <v>-200</v>
      </c>
      <c r="Y56" s="39">
        <f t="shared" si="46"/>
        <v>-200</v>
      </c>
      <c r="Z56" s="81"/>
    </row>
    <row r="57" s="28" customFormat="1" customHeight="1" spans="1:26">
      <c r="A57" s="37">
        <v>54</v>
      </c>
      <c r="B57" s="37">
        <v>720</v>
      </c>
      <c r="C57" s="38" t="s">
        <v>189</v>
      </c>
      <c r="D57" s="38" t="s">
        <v>70</v>
      </c>
      <c r="E57" s="37" t="s">
        <v>190</v>
      </c>
      <c r="F57" s="37">
        <v>733.333461538462</v>
      </c>
      <c r="G57" s="62">
        <v>37.0769230769231</v>
      </c>
      <c r="H57" s="63">
        <v>2399.53538461538</v>
      </c>
      <c r="I57" s="62">
        <v>37.0769230769231</v>
      </c>
      <c r="J57" s="37">
        <v>3000</v>
      </c>
      <c r="K57" s="37">
        <f t="shared" ref="K57:O57" si="71">J57*5</f>
        <v>15000</v>
      </c>
      <c r="L57" s="37">
        <f t="shared" si="65"/>
        <v>4200</v>
      </c>
      <c r="M57" s="37">
        <f t="shared" si="71"/>
        <v>21000</v>
      </c>
      <c r="N57" s="37">
        <v>38</v>
      </c>
      <c r="O57" s="37">
        <f t="shared" si="71"/>
        <v>190</v>
      </c>
      <c r="P57" s="69">
        <v>12655.37</v>
      </c>
      <c r="Q57" s="75">
        <v>233</v>
      </c>
      <c r="R57" s="75" t="s">
        <v>191</v>
      </c>
      <c r="S57" s="39">
        <f t="shared" si="2"/>
        <v>-2344.63</v>
      </c>
      <c r="T57" s="75">
        <f t="shared" si="3"/>
        <v>-8344.63</v>
      </c>
      <c r="U57" s="75">
        <f t="shared" si="4"/>
        <v>43</v>
      </c>
      <c r="V57" s="79">
        <f t="shared" si="5"/>
        <v>0.0522</v>
      </c>
      <c r="W57" s="75"/>
      <c r="X57" s="75">
        <v>-100</v>
      </c>
      <c r="Y57" s="39">
        <f t="shared" si="46"/>
        <v>-100</v>
      </c>
      <c r="Z57" s="81"/>
    </row>
    <row r="58" s="28" customFormat="1" customHeight="1" spans="1:26">
      <c r="A58" s="37">
        <v>55</v>
      </c>
      <c r="B58" s="37">
        <v>704</v>
      </c>
      <c r="C58" s="38" t="s">
        <v>192</v>
      </c>
      <c r="D58" s="38" t="s">
        <v>48</v>
      </c>
      <c r="E58" s="37" t="s">
        <v>193</v>
      </c>
      <c r="F58" s="37">
        <v>1113.81192307692</v>
      </c>
      <c r="G58" s="62">
        <v>48.5384615384615</v>
      </c>
      <c r="H58" s="63">
        <v>3856.03192307692</v>
      </c>
      <c r="I58" s="62">
        <v>48.5384615384615</v>
      </c>
      <c r="J58" s="37">
        <v>4000</v>
      </c>
      <c r="K58" s="37">
        <f t="shared" ref="K58:O58" si="72">J58*5</f>
        <v>20000</v>
      </c>
      <c r="L58" s="37">
        <f t="shared" si="68"/>
        <v>5000</v>
      </c>
      <c r="M58" s="37">
        <f t="shared" si="72"/>
        <v>25000</v>
      </c>
      <c r="N58" s="37">
        <v>50</v>
      </c>
      <c r="O58" s="37">
        <f t="shared" si="72"/>
        <v>250</v>
      </c>
      <c r="P58" s="69">
        <v>17420.77</v>
      </c>
      <c r="Q58" s="75">
        <v>270</v>
      </c>
      <c r="R58" s="75" t="s">
        <v>88</v>
      </c>
      <c r="S58" s="39">
        <f t="shared" si="2"/>
        <v>-2579.23</v>
      </c>
      <c r="T58" s="75">
        <f t="shared" si="3"/>
        <v>-7579.23</v>
      </c>
      <c r="U58" s="75">
        <f t="shared" si="4"/>
        <v>20</v>
      </c>
      <c r="V58" s="79">
        <f t="shared" si="5"/>
        <v>0.0371</v>
      </c>
      <c r="W58" s="75"/>
      <c r="X58" s="75">
        <v>-100</v>
      </c>
      <c r="Y58" s="39">
        <f t="shared" si="46"/>
        <v>-100</v>
      </c>
      <c r="Z58" s="81"/>
    </row>
    <row r="59" s="28" customFormat="1" customHeight="1" spans="1:26">
      <c r="A59" s="37">
        <v>56</v>
      </c>
      <c r="B59" s="37">
        <v>584</v>
      </c>
      <c r="C59" s="38" t="s">
        <v>194</v>
      </c>
      <c r="D59" s="38" t="s">
        <v>27</v>
      </c>
      <c r="E59" s="37" t="s">
        <v>195</v>
      </c>
      <c r="F59" s="37">
        <v>1257.36923076923</v>
      </c>
      <c r="G59" s="62">
        <v>54.8076923076923</v>
      </c>
      <c r="H59" s="63">
        <v>3924.98576923077</v>
      </c>
      <c r="I59" s="62">
        <v>54.8076923076923</v>
      </c>
      <c r="J59" s="37">
        <v>4500</v>
      </c>
      <c r="K59" s="37">
        <f t="shared" ref="K59:O59" si="73">J59*5</f>
        <v>22500</v>
      </c>
      <c r="L59" s="37">
        <f t="shared" si="68"/>
        <v>5625</v>
      </c>
      <c r="M59" s="37">
        <f t="shared" si="73"/>
        <v>28125</v>
      </c>
      <c r="N59" s="37">
        <v>58</v>
      </c>
      <c r="O59" s="37">
        <f t="shared" si="73"/>
        <v>290</v>
      </c>
      <c r="P59" s="69">
        <v>19516.81</v>
      </c>
      <c r="Q59" s="75">
        <v>328</v>
      </c>
      <c r="R59" s="75" t="s">
        <v>196</v>
      </c>
      <c r="S59" s="39">
        <f t="shared" si="2"/>
        <v>-2983.19</v>
      </c>
      <c r="T59" s="75">
        <f t="shared" si="3"/>
        <v>-8608.19</v>
      </c>
      <c r="U59" s="75">
        <f t="shared" si="4"/>
        <v>38</v>
      </c>
      <c r="V59" s="79">
        <f t="shared" si="5"/>
        <v>-0.00980000000000003</v>
      </c>
      <c r="W59" s="75"/>
      <c r="X59" s="75">
        <v>-100</v>
      </c>
      <c r="Y59" s="39">
        <f t="shared" si="46"/>
        <v>-100</v>
      </c>
      <c r="Z59" s="81"/>
    </row>
    <row r="60" s="28" customFormat="1" customHeight="1" spans="1:26">
      <c r="A60" s="37">
        <v>57</v>
      </c>
      <c r="B60" s="37">
        <v>743</v>
      </c>
      <c r="C60" s="38" t="s">
        <v>197</v>
      </c>
      <c r="D60" s="38" t="s">
        <v>27</v>
      </c>
      <c r="E60" s="37" t="s">
        <v>198</v>
      </c>
      <c r="F60" s="37">
        <v>909.196538461538</v>
      </c>
      <c r="G60" s="62">
        <v>41.6153846153846</v>
      </c>
      <c r="H60" s="63">
        <v>2850.16961538462</v>
      </c>
      <c r="I60" s="62">
        <v>41.6153846153846</v>
      </c>
      <c r="J60" s="37">
        <v>3300</v>
      </c>
      <c r="K60" s="37">
        <f t="shared" ref="K60:O60" si="74">J60*5</f>
        <v>16500</v>
      </c>
      <c r="L60" s="37">
        <f t="shared" ref="L60:L64" si="75">J60*1.4</f>
        <v>4620</v>
      </c>
      <c r="M60" s="37">
        <f t="shared" si="74"/>
        <v>23100</v>
      </c>
      <c r="N60" s="37">
        <v>46</v>
      </c>
      <c r="O60" s="37">
        <f t="shared" si="74"/>
        <v>230</v>
      </c>
      <c r="P60" s="69">
        <v>13267.96</v>
      </c>
      <c r="Q60" s="75">
        <v>233</v>
      </c>
      <c r="R60" s="75" t="s">
        <v>199</v>
      </c>
      <c r="S60" s="39">
        <f t="shared" si="2"/>
        <v>-3232.04</v>
      </c>
      <c r="T60" s="75">
        <f t="shared" si="3"/>
        <v>-9832.04</v>
      </c>
      <c r="U60" s="75">
        <f t="shared" si="4"/>
        <v>3</v>
      </c>
      <c r="V60" s="77">
        <f t="shared" si="5"/>
        <v>-0.0253</v>
      </c>
      <c r="W60" s="75"/>
      <c r="X60" s="75">
        <v>-150</v>
      </c>
      <c r="Y60" s="39">
        <f t="shared" si="46"/>
        <v>-150</v>
      </c>
      <c r="Z60" s="81"/>
    </row>
    <row r="61" s="28" customFormat="1" customHeight="1" spans="1:26">
      <c r="A61" s="37">
        <v>58</v>
      </c>
      <c r="B61" s="37">
        <v>546</v>
      </c>
      <c r="C61" s="38" t="s">
        <v>200</v>
      </c>
      <c r="D61" s="38" t="s">
        <v>27</v>
      </c>
      <c r="E61" s="37" t="s">
        <v>201</v>
      </c>
      <c r="F61" s="37">
        <v>2180.71730769231</v>
      </c>
      <c r="G61" s="62">
        <v>113.615384615385</v>
      </c>
      <c r="H61" s="63">
        <v>6327.89846153846</v>
      </c>
      <c r="I61" s="62">
        <v>113.615384615385</v>
      </c>
      <c r="J61" s="37">
        <v>6900</v>
      </c>
      <c r="K61" s="37">
        <f t="shared" ref="K61:O61" si="76">J61*5</f>
        <v>34500</v>
      </c>
      <c r="L61" s="37">
        <f>J61*1.2</f>
        <v>8280</v>
      </c>
      <c r="M61" s="37">
        <f t="shared" si="76"/>
        <v>41400</v>
      </c>
      <c r="N61" s="37">
        <v>122</v>
      </c>
      <c r="O61" s="37">
        <f t="shared" si="76"/>
        <v>610</v>
      </c>
      <c r="P61" s="69">
        <v>31254.44</v>
      </c>
      <c r="Q61" s="75">
        <v>568</v>
      </c>
      <c r="R61" s="75" t="s">
        <v>202</v>
      </c>
      <c r="S61" s="39">
        <f t="shared" si="2"/>
        <v>-3245.56</v>
      </c>
      <c r="T61" s="75">
        <f t="shared" si="3"/>
        <v>-10145.56</v>
      </c>
      <c r="U61" s="39">
        <f t="shared" si="4"/>
        <v>-42</v>
      </c>
      <c r="V61" s="77">
        <f t="shared" si="5"/>
        <v>-0.0225</v>
      </c>
      <c r="W61" s="75"/>
      <c r="X61" s="75">
        <v>-200</v>
      </c>
      <c r="Y61" s="39">
        <f t="shared" si="46"/>
        <v>-200</v>
      </c>
      <c r="Z61" s="81"/>
    </row>
    <row r="62" s="28" customFormat="1" customHeight="1" spans="1:26">
      <c r="A62" s="37">
        <v>59</v>
      </c>
      <c r="B62" s="37">
        <v>339</v>
      </c>
      <c r="C62" s="38" t="s">
        <v>203</v>
      </c>
      <c r="D62" s="38" t="s">
        <v>35</v>
      </c>
      <c r="E62" s="37" t="s">
        <v>204</v>
      </c>
      <c r="F62" s="37">
        <v>1249.04153846154</v>
      </c>
      <c r="G62" s="62">
        <v>57.8461538461538</v>
      </c>
      <c r="H62" s="63">
        <v>4336.83730769231</v>
      </c>
      <c r="I62" s="62">
        <v>57.8461538461538</v>
      </c>
      <c r="J62" s="37">
        <v>5000</v>
      </c>
      <c r="K62" s="37">
        <f t="shared" ref="K62:O62" si="77">J62*5</f>
        <v>25000</v>
      </c>
      <c r="L62" s="37">
        <f>J62*1.25</f>
        <v>6250</v>
      </c>
      <c r="M62" s="37">
        <f t="shared" si="77"/>
        <v>31250</v>
      </c>
      <c r="N62" s="37">
        <v>61</v>
      </c>
      <c r="O62" s="37">
        <f t="shared" si="77"/>
        <v>305</v>
      </c>
      <c r="P62" s="69">
        <v>21754.4</v>
      </c>
      <c r="Q62" s="75">
        <v>307</v>
      </c>
      <c r="R62" s="75" t="s">
        <v>205</v>
      </c>
      <c r="S62" s="39">
        <f t="shared" si="2"/>
        <v>-3245.6</v>
      </c>
      <c r="T62" s="75">
        <f t="shared" si="3"/>
        <v>-9495.6</v>
      </c>
      <c r="U62" s="75">
        <f t="shared" si="4"/>
        <v>2</v>
      </c>
      <c r="V62" s="79">
        <f t="shared" si="5"/>
        <v>0.013</v>
      </c>
      <c r="W62" s="75"/>
      <c r="X62" s="75">
        <v>-100</v>
      </c>
      <c r="Y62" s="39">
        <f t="shared" si="46"/>
        <v>-100</v>
      </c>
      <c r="Z62" s="81"/>
    </row>
    <row r="63" s="28" customFormat="1" customHeight="1" spans="1:26">
      <c r="A63" s="37">
        <v>60</v>
      </c>
      <c r="B63" s="37">
        <v>716</v>
      </c>
      <c r="C63" s="38" t="s">
        <v>206</v>
      </c>
      <c r="D63" s="38" t="s">
        <v>70</v>
      </c>
      <c r="E63" s="37" t="s">
        <v>207</v>
      </c>
      <c r="F63" s="37">
        <v>997.910384615385</v>
      </c>
      <c r="G63" s="62">
        <v>39.1538461538462</v>
      </c>
      <c r="H63" s="63">
        <v>2930.76576923077</v>
      </c>
      <c r="I63" s="62">
        <v>39.1538461538462</v>
      </c>
      <c r="J63" s="37">
        <v>3300</v>
      </c>
      <c r="K63" s="37">
        <f t="shared" ref="K63:O63" si="78">J63*5</f>
        <v>16500</v>
      </c>
      <c r="L63" s="37">
        <f t="shared" si="75"/>
        <v>4620</v>
      </c>
      <c r="M63" s="37">
        <f t="shared" si="78"/>
        <v>23100</v>
      </c>
      <c r="N63" s="37">
        <v>41</v>
      </c>
      <c r="O63" s="37">
        <f t="shared" si="78"/>
        <v>205</v>
      </c>
      <c r="P63" s="69">
        <v>13138.69</v>
      </c>
      <c r="Q63" s="75">
        <v>179</v>
      </c>
      <c r="R63" s="75" t="s">
        <v>208</v>
      </c>
      <c r="S63" s="39">
        <f t="shared" si="2"/>
        <v>-3361.31</v>
      </c>
      <c r="T63" s="75">
        <f t="shared" si="3"/>
        <v>-9961.31</v>
      </c>
      <c r="U63" s="39">
        <f t="shared" si="4"/>
        <v>-26</v>
      </c>
      <c r="V63" s="79">
        <f t="shared" si="5"/>
        <v>-0.000499999999999945</v>
      </c>
      <c r="W63" s="75"/>
      <c r="X63" s="75">
        <v>-150</v>
      </c>
      <c r="Y63" s="39">
        <f t="shared" si="46"/>
        <v>-150</v>
      </c>
      <c r="Z63" s="81"/>
    </row>
    <row r="64" s="28" customFormat="1" customHeight="1" spans="1:26">
      <c r="A64" s="37">
        <v>61</v>
      </c>
      <c r="B64" s="37">
        <v>710</v>
      </c>
      <c r="C64" s="38" t="s">
        <v>209</v>
      </c>
      <c r="D64" s="38" t="s">
        <v>48</v>
      </c>
      <c r="E64" s="37" t="s">
        <v>210</v>
      </c>
      <c r="F64" s="37">
        <v>862.423076923077</v>
      </c>
      <c r="G64" s="62">
        <v>43.5769230769231</v>
      </c>
      <c r="H64" s="63">
        <v>2712.39076923077</v>
      </c>
      <c r="I64" s="62">
        <v>43.5769230769231</v>
      </c>
      <c r="J64" s="37">
        <v>3300</v>
      </c>
      <c r="K64" s="37">
        <f t="shared" ref="K64:O64" si="79">J64*5</f>
        <v>16500</v>
      </c>
      <c r="L64" s="37">
        <f t="shared" si="75"/>
        <v>4620</v>
      </c>
      <c r="M64" s="37">
        <f t="shared" si="79"/>
        <v>23100</v>
      </c>
      <c r="N64" s="37">
        <v>47</v>
      </c>
      <c r="O64" s="37">
        <f t="shared" si="79"/>
        <v>235</v>
      </c>
      <c r="P64" s="69">
        <v>13124.61</v>
      </c>
      <c r="Q64" s="75">
        <v>221</v>
      </c>
      <c r="R64" s="75" t="s">
        <v>211</v>
      </c>
      <c r="S64" s="39">
        <f t="shared" si="2"/>
        <v>-3375.39</v>
      </c>
      <c r="T64" s="75">
        <f t="shared" si="3"/>
        <v>-9975.39</v>
      </c>
      <c r="U64" s="39">
        <f t="shared" si="4"/>
        <v>-14</v>
      </c>
      <c r="V64" s="79">
        <f t="shared" si="5"/>
        <v>0.0117</v>
      </c>
      <c r="W64" s="75"/>
      <c r="X64" s="75">
        <v>-150</v>
      </c>
      <c r="Y64" s="39">
        <f t="shared" si="46"/>
        <v>-150</v>
      </c>
      <c r="Z64" s="81"/>
    </row>
    <row r="65" s="28" customFormat="1" customHeight="1" spans="1:26">
      <c r="A65" s="37">
        <v>62</v>
      </c>
      <c r="B65" s="37">
        <v>511</v>
      </c>
      <c r="C65" s="38" t="s">
        <v>212</v>
      </c>
      <c r="D65" s="38" t="s">
        <v>31</v>
      </c>
      <c r="E65" s="37" t="s">
        <v>210</v>
      </c>
      <c r="F65" s="37">
        <v>1613.54192307692</v>
      </c>
      <c r="G65" s="62">
        <v>87.5</v>
      </c>
      <c r="H65" s="63">
        <v>5074.95884615385</v>
      </c>
      <c r="I65" s="62">
        <v>87.5</v>
      </c>
      <c r="J65" s="37">
        <v>5500</v>
      </c>
      <c r="K65" s="37">
        <f t="shared" ref="K65:O65" si="80">J65*5</f>
        <v>27500</v>
      </c>
      <c r="L65" s="37">
        <f>J65*1.25</f>
        <v>6875</v>
      </c>
      <c r="M65" s="37">
        <f t="shared" si="80"/>
        <v>34375</v>
      </c>
      <c r="N65" s="37">
        <v>88</v>
      </c>
      <c r="O65" s="37">
        <f t="shared" si="80"/>
        <v>440</v>
      </c>
      <c r="P65" s="69">
        <v>23962.29</v>
      </c>
      <c r="Q65" s="75">
        <v>364</v>
      </c>
      <c r="R65" s="75" t="s">
        <v>213</v>
      </c>
      <c r="S65" s="39">
        <f t="shared" si="2"/>
        <v>-3537.71</v>
      </c>
      <c r="T65" s="75">
        <f t="shared" si="3"/>
        <v>-10412.71</v>
      </c>
      <c r="U65" s="39">
        <f t="shared" si="4"/>
        <v>-76</v>
      </c>
      <c r="V65" s="77">
        <f t="shared" si="5"/>
        <v>-0.0547</v>
      </c>
      <c r="W65" s="75"/>
      <c r="X65" s="75">
        <v>-200</v>
      </c>
      <c r="Y65" s="39">
        <f t="shared" si="46"/>
        <v>-200</v>
      </c>
      <c r="Z65" s="81"/>
    </row>
    <row r="66" s="28" customFormat="1" customHeight="1" spans="1:26">
      <c r="A66" s="37">
        <v>63</v>
      </c>
      <c r="B66" s="37">
        <v>740</v>
      </c>
      <c r="C66" s="38" t="s">
        <v>214</v>
      </c>
      <c r="D66" s="38" t="s">
        <v>27</v>
      </c>
      <c r="E66" s="37" t="s">
        <v>215</v>
      </c>
      <c r="F66" s="37">
        <v>672.058461538462</v>
      </c>
      <c r="G66" s="62">
        <v>34.8461538461538</v>
      </c>
      <c r="H66" s="63">
        <v>2213.79576923077</v>
      </c>
      <c r="I66" s="62">
        <v>34.8461538461538</v>
      </c>
      <c r="J66" s="37">
        <v>3300</v>
      </c>
      <c r="K66" s="37">
        <f t="shared" ref="K66:O66" si="81">J66*5</f>
        <v>16500</v>
      </c>
      <c r="L66" s="37">
        <f t="shared" ref="L66:L72" si="82">J66*1.4</f>
        <v>4620</v>
      </c>
      <c r="M66" s="37">
        <f t="shared" si="81"/>
        <v>23100</v>
      </c>
      <c r="N66" s="37">
        <v>40</v>
      </c>
      <c r="O66" s="37">
        <f t="shared" si="81"/>
        <v>200</v>
      </c>
      <c r="P66" s="69">
        <v>12547.71</v>
      </c>
      <c r="Q66" s="75">
        <v>200</v>
      </c>
      <c r="R66" s="75" t="s">
        <v>216</v>
      </c>
      <c r="S66" s="39">
        <f t="shared" si="2"/>
        <v>-3952.29</v>
      </c>
      <c r="T66" s="75">
        <f t="shared" si="3"/>
        <v>-10552.29</v>
      </c>
      <c r="U66" s="75">
        <f t="shared" si="4"/>
        <v>0</v>
      </c>
      <c r="V66" s="79">
        <f t="shared" si="5"/>
        <v>0.0155</v>
      </c>
      <c r="W66" s="75"/>
      <c r="X66" s="75">
        <v>-100</v>
      </c>
      <c r="Y66" s="39">
        <f t="shared" si="46"/>
        <v>-100</v>
      </c>
      <c r="Z66" s="81"/>
    </row>
    <row r="67" s="28" customFormat="1" customHeight="1" spans="1:26">
      <c r="A67" s="37">
        <v>64</v>
      </c>
      <c r="B67" s="37">
        <v>373</v>
      </c>
      <c r="C67" s="38" t="s">
        <v>217</v>
      </c>
      <c r="D67" s="38" t="s">
        <v>31</v>
      </c>
      <c r="E67" s="37" t="s">
        <v>218</v>
      </c>
      <c r="F67" s="37">
        <v>2145.229</v>
      </c>
      <c r="G67" s="62">
        <v>95.7</v>
      </c>
      <c r="H67" s="63">
        <v>6632.671</v>
      </c>
      <c r="I67" s="62">
        <v>95.7</v>
      </c>
      <c r="J67" s="37">
        <v>6500</v>
      </c>
      <c r="K67" s="37">
        <f t="shared" ref="K67:O67" si="83">J67*5</f>
        <v>32500</v>
      </c>
      <c r="L67" s="37">
        <f>J67*1.2</f>
        <v>7800</v>
      </c>
      <c r="M67" s="37">
        <f t="shared" si="83"/>
        <v>39000</v>
      </c>
      <c r="N67" s="37">
        <v>96</v>
      </c>
      <c r="O67" s="37">
        <f t="shared" si="83"/>
        <v>480</v>
      </c>
      <c r="P67" s="69">
        <v>28427.28</v>
      </c>
      <c r="Q67" s="75">
        <v>450</v>
      </c>
      <c r="R67" s="75" t="s">
        <v>219</v>
      </c>
      <c r="S67" s="39">
        <f t="shared" si="2"/>
        <v>-4072.72</v>
      </c>
      <c r="T67" s="75">
        <f t="shared" si="3"/>
        <v>-10572.72</v>
      </c>
      <c r="U67" s="39">
        <f t="shared" si="4"/>
        <v>-30</v>
      </c>
      <c r="V67" s="79">
        <f t="shared" si="5"/>
        <v>-0.01</v>
      </c>
      <c r="W67" s="75"/>
      <c r="X67" s="75">
        <v>-150</v>
      </c>
      <c r="Y67" s="39">
        <f t="shared" si="46"/>
        <v>-150</v>
      </c>
      <c r="Z67" s="81"/>
    </row>
    <row r="68" s="28" customFormat="1" customHeight="1" spans="1:26">
      <c r="A68" s="37">
        <v>65</v>
      </c>
      <c r="B68" s="37">
        <v>591</v>
      </c>
      <c r="C68" s="38" t="s">
        <v>220</v>
      </c>
      <c r="D68" s="38" t="s">
        <v>70</v>
      </c>
      <c r="E68" s="37" t="s">
        <v>221</v>
      </c>
      <c r="F68" s="37">
        <v>1522.78538461538</v>
      </c>
      <c r="G68" s="62">
        <v>67.0769230769231</v>
      </c>
      <c r="H68" s="63">
        <v>4520.40807692308</v>
      </c>
      <c r="I68" s="62">
        <v>67.0769230769231</v>
      </c>
      <c r="J68" s="37">
        <v>5100</v>
      </c>
      <c r="K68" s="37">
        <f t="shared" ref="K68:O68" si="84">J68*5</f>
        <v>25500</v>
      </c>
      <c r="L68" s="37">
        <f>J68*1.25</f>
        <v>6375</v>
      </c>
      <c r="M68" s="37">
        <f t="shared" si="84"/>
        <v>31875</v>
      </c>
      <c r="N68" s="37">
        <v>71</v>
      </c>
      <c r="O68" s="37">
        <f t="shared" si="84"/>
        <v>355</v>
      </c>
      <c r="P68" s="69">
        <v>20905.3</v>
      </c>
      <c r="Q68" s="75">
        <v>315</v>
      </c>
      <c r="R68" s="75" t="s">
        <v>222</v>
      </c>
      <c r="S68" s="39">
        <f t="shared" ref="S68:S83" si="85">P68-K68</f>
        <v>-4594.7</v>
      </c>
      <c r="T68" s="75">
        <f t="shared" ref="T68:T83" si="86">P68-M68</f>
        <v>-10969.7</v>
      </c>
      <c r="U68" s="39">
        <f t="shared" ref="U68:U83" si="87">Q68-O68</f>
        <v>-40</v>
      </c>
      <c r="V68" s="79">
        <f t="shared" ref="V68:V81" si="88">R68-E68</f>
        <v>0.027</v>
      </c>
      <c r="W68" s="75"/>
      <c r="X68" s="75">
        <v>-150</v>
      </c>
      <c r="Y68" s="39">
        <f t="shared" si="46"/>
        <v>-150</v>
      </c>
      <c r="Z68" s="81"/>
    </row>
    <row r="69" s="28" customFormat="1" customHeight="1" spans="1:26">
      <c r="A69" s="37">
        <v>66</v>
      </c>
      <c r="B69" s="37">
        <v>706</v>
      </c>
      <c r="C69" s="38" t="s">
        <v>223</v>
      </c>
      <c r="D69" s="38" t="s">
        <v>48</v>
      </c>
      <c r="E69" s="37" t="s">
        <v>224</v>
      </c>
      <c r="F69" s="37">
        <v>938.268461538462</v>
      </c>
      <c r="G69" s="62">
        <v>46.3461538461538</v>
      </c>
      <c r="H69" s="63">
        <v>2638.88307692308</v>
      </c>
      <c r="I69" s="62">
        <v>46.3461538461538</v>
      </c>
      <c r="J69" s="37">
        <v>3300</v>
      </c>
      <c r="K69" s="37">
        <f t="shared" ref="K69:O69" si="89">J69*5</f>
        <v>16500</v>
      </c>
      <c r="L69" s="37">
        <f t="shared" si="82"/>
        <v>4620</v>
      </c>
      <c r="M69" s="37">
        <f t="shared" si="89"/>
        <v>23100</v>
      </c>
      <c r="N69" s="37">
        <v>49</v>
      </c>
      <c r="O69" s="37">
        <f t="shared" si="89"/>
        <v>245</v>
      </c>
      <c r="P69" s="69">
        <v>11728.52</v>
      </c>
      <c r="Q69" s="75">
        <v>243</v>
      </c>
      <c r="R69" s="75" t="s">
        <v>225</v>
      </c>
      <c r="S69" s="39">
        <f t="shared" si="85"/>
        <v>-4771.48</v>
      </c>
      <c r="T69" s="75">
        <f t="shared" si="86"/>
        <v>-11371.48</v>
      </c>
      <c r="U69" s="39">
        <f t="shared" si="87"/>
        <v>-2</v>
      </c>
      <c r="V69" s="79">
        <f t="shared" si="88"/>
        <v>-0.00629999999999997</v>
      </c>
      <c r="W69" s="75"/>
      <c r="X69" s="75">
        <v>-150</v>
      </c>
      <c r="Y69" s="39">
        <f t="shared" ref="Y69:Y85" si="90">W69+(X69)</f>
        <v>-150</v>
      </c>
      <c r="Z69" s="81"/>
    </row>
    <row r="70" s="28" customFormat="1" customHeight="1" spans="1:26">
      <c r="A70" s="37">
        <v>67</v>
      </c>
      <c r="B70" s="37">
        <v>594</v>
      </c>
      <c r="C70" s="38" t="s">
        <v>226</v>
      </c>
      <c r="D70" s="38" t="s">
        <v>70</v>
      </c>
      <c r="E70" s="37" t="s">
        <v>227</v>
      </c>
      <c r="F70" s="37">
        <v>870.115384615385</v>
      </c>
      <c r="G70" s="62">
        <v>51.1538461538462</v>
      </c>
      <c r="H70" s="63">
        <v>2766.97576923077</v>
      </c>
      <c r="I70" s="62">
        <v>51.1538461538462</v>
      </c>
      <c r="J70" s="37">
        <v>3500</v>
      </c>
      <c r="K70" s="37">
        <f t="shared" ref="K70:O70" si="91">J70*5</f>
        <v>17500</v>
      </c>
      <c r="L70" s="37">
        <f t="shared" si="82"/>
        <v>4900</v>
      </c>
      <c r="M70" s="37">
        <f t="shared" si="91"/>
        <v>24500</v>
      </c>
      <c r="N70" s="37">
        <v>51</v>
      </c>
      <c r="O70" s="37">
        <f t="shared" si="91"/>
        <v>255</v>
      </c>
      <c r="P70" s="69">
        <v>12613.44</v>
      </c>
      <c r="Q70" s="75">
        <v>214</v>
      </c>
      <c r="R70" s="75" t="s">
        <v>228</v>
      </c>
      <c r="S70" s="39">
        <f t="shared" si="85"/>
        <v>-4886.56</v>
      </c>
      <c r="T70" s="75">
        <f t="shared" si="86"/>
        <v>-11886.56</v>
      </c>
      <c r="U70" s="39">
        <f t="shared" si="87"/>
        <v>-41</v>
      </c>
      <c r="V70" s="77">
        <f t="shared" si="88"/>
        <v>-0.0336</v>
      </c>
      <c r="W70" s="75"/>
      <c r="X70" s="75">
        <v>-200</v>
      </c>
      <c r="Y70" s="39">
        <f t="shared" si="90"/>
        <v>-200</v>
      </c>
      <c r="Z70" s="81"/>
    </row>
    <row r="71" s="28" customFormat="1" customHeight="1" spans="1:26">
      <c r="A71" s="37">
        <v>68</v>
      </c>
      <c r="B71" s="37">
        <v>733</v>
      </c>
      <c r="C71" s="38" t="s">
        <v>229</v>
      </c>
      <c r="D71" s="38" t="s">
        <v>27</v>
      </c>
      <c r="E71" s="37" t="s">
        <v>230</v>
      </c>
      <c r="F71" s="37">
        <v>553.663461538462</v>
      </c>
      <c r="G71" s="62">
        <v>50.7692307692308</v>
      </c>
      <c r="H71" s="63">
        <v>1982.88461538462</v>
      </c>
      <c r="I71" s="62">
        <v>50.7692307692308</v>
      </c>
      <c r="J71" s="37">
        <v>3000</v>
      </c>
      <c r="K71" s="37">
        <f t="shared" ref="K71:O71" si="92">J71*5</f>
        <v>15000</v>
      </c>
      <c r="L71" s="37">
        <f t="shared" si="82"/>
        <v>4200</v>
      </c>
      <c r="M71" s="37">
        <f t="shared" si="92"/>
        <v>21000</v>
      </c>
      <c r="N71" s="37">
        <v>60</v>
      </c>
      <c r="O71" s="37">
        <f t="shared" si="92"/>
        <v>300</v>
      </c>
      <c r="P71" s="69">
        <v>9044.26</v>
      </c>
      <c r="Q71" s="75">
        <v>245</v>
      </c>
      <c r="R71" s="75" t="s">
        <v>231</v>
      </c>
      <c r="S71" s="39">
        <f t="shared" si="85"/>
        <v>-5955.74</v>
      </c>
      <c r="T71" s="75">
        <f t="shared" si="86"/>
        <v>-11955.74</v>
      </c>
      <c r="U71" s="39">
        <f t="shared" si="87"/>
        <v>-55</v>
      </c>
      <c r="V71" s="79">
        <f t="shared" si="88"/>
        <v>-0.0135</v>
      </c>
      <c r="W71" s="75"/>
      <c r="X71" s="75">
        <v>-150</v>
      </c>
      <c r="Y71" s="39">
        <f t="shared" si="90"/>
        <v>-150</v>
      </c>
      <c r="Z71" s="81"/>
    </row>
    <row r="72" s="28" customFormat="1" customHeight="1" spans="1:26">
      <c r="A72" s="37">
        <v>69</v>
      </c>
      <c r="B72" s="37">
        <v>741</v>
      </c>
      <c r="C72" s="38" t="s">
        <v>232</v>
      </c>
      <c r="D72" s="38" t="s">
        <v>35</v>
      </c>
      <c r="E72" s="37" t="s">
        <v>204</v>
      </c>
      <c r="F72" s="37">
        <v>768.398461538462</v>
      </c>
      <c r="G72" s="62">
        <v>44.0769230769231</v>
      </c>
      <c r="H72" s="63">
        <v>2667.55153846154</v>
      </c>
      <c r="I72" s="62">
        <v>44.0769230769231</v>
      </c>
      <c r="J72" s="37">
        <v>3500</v>
      </c>
      <c r="K72" s="37">
        <f t="shared" ref="K72:O72" si="93">J72*5</f>
        <v>17500</v>
      </c>
      <c r="L72" s="37">
        <f t="shared" si="82"/>
        <v>4900</v>
      </c>
      <c r="M72" s="37">
        <f t="shared" si="93"/>
        <v>24500</v>
      </c>
      <c r="N72" s="37">
        <v>48</v>
      </c>
      <c r="O72" s="37">
        <f t="shared" si="93"/>
        <v>240</v>
      </c>
      <c r="P72" s="69">
        <v>11449.53</v>
      </c>
      <c r="Q72" s="75">
        <v>211</v>
      </c>
      <c r="R72" s="75" t="s">
        <v>92</v>
      </c>
      <c r="S72" s="39">
        <f t="shared" si="85"/>
        <v>-6050.47</v>
      </c>
      <c r="T72" s="75">
        <f t="shared" si="86"/>
        <v>-13050.47</v>
      </c>
      <c r="U72" s="39">
        <f t="shared" si="87"/>
        <v>-29</v>
      </c>
      <c r="V72" s="79">
        <f t="shared" si="88"/>
        <v>0.0485999999999999</v>
      </c>
      <c r="W72" s="75"/>
      <c r="X72" s="75">
        <v>-150</v>
      </c>
      <c r="Y72" s="39">
        <f t="shared" si="90"/>
        <v>-150</v>
      </c>
      <c r="Z72" s="81"/>
    </row>
    <row r="73" s="28" customFormat="1" customHeight="1" spans="1:26">
      <c r="A73" s="37">
        <v>70</v>
      </c>
      <c r="B73" s="37">
        <v>571</v>
      </c>
      <c r="C73" s="38" t="s">
        <v>233</v>
      </c>
      <c r="D73" s="38" t="s">
        <v>27</v>
      </c>
      <c r="E73" s="37" t="s">
        <v>234</v>
      </c>
      <c r="F73" s="37">
        <v>4983.7368</v>
      </c>
      <c r="G73" s="62">
        <v>178.2</v>
      </c>
      <c r="H73" s="63">
        <v>14580.6184</v>
      </c>
      <c r="I73" s="62">
        <v>178.2</v>
      </c>
      <c r="J73" s="37">
        <v>16000</v>
      </c>
      <c r="K73" s="37">
        <f t="shared" ref="K73:O73" si="94">J73*5</f>
        <v>80000</v>
      </c>
      <c r="L73" s="37">
        <f t="shared" ref="L73:L78" si="95">J73*1.1</f>
        <v>17600</v>
      </c>
      <c r="M73" s="37">
        <f t="shared" si="94"/>
        <v>88000</v>
      </c>
      <c r="N73" s="37">
        <v>187</v>
      </c>
      <c r="O73" s="37">
        <f t="shared" si="94"/>
        <v>935</v>
      </c>
      <c r="P73" s="69">
        <v>73401.68</v>
      </c>
      <c r="Q73" s="75">
        <v>926</v>
      </c>
      <c r="R73" s="75" t="s">
        <v>235</v>
      </c>
      <c r="S73" s="39">
        <f t="shared" si="85"/>
        <v>-6598.32000000001</v>
      </c>
      <c r="T73" s="75">
        <f t="shared" si="86"/>
        <v>-14598.32</v>
      </c>
      <c r="U73" s="39">
        <f t="shared" si="87"/>
        <v>-9</v>
      </c>
      <c r="V73" s="77">
        <f t="shared" si="88"/>
        <v>-0.0224</v>
      </c>
      <c r="W73" s="75"/>
      <c r="X73" s="75">
        <v>-200</v>
      </c>
      <c r="Y73" s="39">
        <f t="shared" si="90"/>
        <v>-200</v>
      </c>
      <c r="Z73" s="81"/>
    </row>
    <row r="74" s="28" customFormat="1" customHeight="1" spans="1:26">
      <c r="A74" s="37">
        <v>71</v>
      </c>
      <c r="B74" s="37">
        <v>52</v>
      </c>
      <c r="C74" s="38" t="s">
        <v>236</v>
      </c>
      <c r="D74" s="38" t="s">
        <v>48</v>
      </c>
      <c r="E74" s="37" t="s">
        <v>237</v>
      </c>
      <c r="F74" s="37">
        <v>1697.81807692308</v>
      </c>
      <c r="G74" s="62">
        <v>76.5769230769231</v>
      </c>
      <c r="H74" s="63">
        <v>5386.56038461538</v>
      </c>
      <c r="I74" s="62">
        <v>76.5769230769231</v>
      </c>
      <c r="J74" s="37">
        <v>6800</v>
      </c>
      <c r="K74" s="37">
        <f t="shared" ref="K74:O74" si="96">J74*5</f>
        <v>34000</v>
      </c>
      <c r="L74" s="37">
        <f>J74*1.25</f>
        <v>8500</v>
      </c>
      <c r="M74" s="37">
        <f t="shared" si="96"/>
        <v>42500</v>
      </c>
      <c r="N74" s="37">
        <v>86</v>
      </c>
      <c r="O74" s="37">
        <f t="shared" si="96"/>
        <v>430</v>
      </c>
      <c r="P74" s="69">
        <v>27091.61</v>
      </c>
      <c r="Q74" s="75">
        <v>408</v>
      </c>
      <c r="R74" s="75" t="s">
        <v>238</v>
      </c>
      <c r="S74" s="39">
        <f t="shared" si="85"/>
        <v>-6908.39</v>
      </c>
      <c r="T74" s="75">
        <f t="shared" si="86"/>
        <v>-15408.39</v>
      </c>
      <c r="U74" s="39">
        <f t="shared" si="87"/>
        <v>-22</v>
      </c>
      <c r="V74" s="77">
        <f t="shared" si="88"/>
        <v>-0.0358</v>
      </c>
      <c r="W74" s="75"/>
      <c r="X74" s="75">
        <v>-200</v>
      </c>
      <c r="Y74" s="39">
        <f t="shared" si="90"/>
        <v>-200</v>
      </c>
      <c r="Z74" s="81"/>
    </row>
    <row r="75" s="32" customFormat="1" ht="19" customHeight="1" spans="1:26">
      <c r="A75" s="37">
        <v>72</v>
      </c>
      <c r="B75" s="37">
        <v>365</v>
      </c>
      <c r="C75" s="38" t="s">
        <v>239</v>
      </c>
      <c r="D75" s="38" t="s">
        <v>35</v>
      </c>
      <c r="E75" s="37" t="s">
        <v>240</v>
      </c>
      <c r="F75" s="37">
        <v>2536.19384615385</v>
      </c>
      <c r="G75" s="62">
        <v>105.653846153846</v>
      </c>
      <c r="H75" s="63">
        <v>7695.57846153846</v>
      </c>
      <c r="I75" s="62">
        <v>105.653846153846</v>
      </c>
      <c r="J75" s="37">
        <v>9000</v>
      </c>
      <c r="K75" s="37">
        <f t="shared" ref="K75:O75" si="97">J75*5</f>
        <v>45000</v>
      </c>
      <c r="L75" s="37">
        <f>J75*1.2</f>
        <v>10800</v>
      </c>
      <c r="M75" s="37">
        <f t="shared" si="97"/>
        <v>54000</v>
      </c>
      <c r="N75" s="37">
        <v>111</v>
      </c>
      <c r="O75" s="37">
        <f t="shared" si="97"/>
        <v>555</v>
      </c>
      <c r="P75" s="69">
        <v>36789.35</v>
      </c>
      <c r="Q75" s="75">
        <v>549</v>
      </c>
      <c r="R75" s="75" t="s">
        <v>241</v>
      </c>
      <c r="S75" s="39">
        <f t="shared" si="85"/>
        <v>-8210.65</v>
      </c>
      <c r="T75" s="75">
        <f t="shared" si="86"/>
        <v>-17210.65</v>
      </c>
      <c r="U75" s="39">
        <f t="shared" si="87"/>
        <v>-6</v>
      </c>
      <c r="V75" s="79">
        <f t="shared" si="88"/>
        <v>0.00589999999999996</v>
      </c>
      <c r="W75" s="39"/>
      <c r="X75" s="75">
        <v>-150</v>
      </c>
      <c r="Y75" s="39">
        <f t="shared" si="90"/>
        <v>-150</v>
      </c>
      <c r="Z75" s="81"/>
    </row>
    <row r="76" s="32" customFormat="1" ht="20" customHeight="1" spans="1:26">
      <c r="A76" s="37">
        <v>73</v>
      </c>
      <c r="B76" s="37">
        <v>742</v>
      </c>
      <c r="C76" s="38" t="s">
        <v>242</v>
      </c>
      <c r="D76" s="38" t="s">
        <v>31</v>
      </c>
      <c r="E76" s="37" t="s">
        <v>243</v>
      </c>
      <c r="F76" s="37">
        <v>2747.30923076923</v>
      </c>
      <c r="G76" s="62">
        <v>112.653846153846</v>
      </c>
      <c r="H76" s="63">
        <v>9803.635</v>
      </c>
      <c r="I76" s="62">
        <v>112.653846153846</v>
      </c>
      <c r="J76" s="37">
        <v>10000</v>
      </c>
      <c r="K76" s="37">
        <f t="shared" ref="K76:O76" si="98">J76*5</f>
        <v>50000</v>
      </c>
      <c r="L76" s="37">
        <f t="shared" si="95"/>
        <v>11000</v>
      </c>
      <c r="M76" s="37">
        <f t="shared" si="98"/>
        <v>55000</v>
      </c>
      <c r="N76" s="37">
        <v>108</v>
      </c>
      <c r="O76" s="37">
        <f t="shared" si="98"/>
        <v>540</v>
      </c>
      <c r="P76" s="69">
        <v>41296.47</v>
      </c>
      <c r="Q76" s="75">
        <v>407</v>
      </c>
      <c r="R76" s="75" t="s">
        <v>244</v>
      </c>
      <c r="S76" s="39">
        <f t="shared" si="85"/>
        <v>-8703.53</v>
      </c>
      <c r="T76" s="75">
        <f t="shared" si="86"/>
        <v>-13703.53</v>
      </c>
      <c r="U76" s="39">
        <f t="shared" si="87"/>
        <v>-133</v>
      </c>
      <c r="V76" s="79">
        <f t="shared" si="88"/>
        <v>-0.0154</v>
      </c>
      <c r="W76" s="39"/>
      <c r="X76" s="75">
        <v>-150</v>
      </c>
      <c r="Y76" s="39">
        <f t="shared" si="90"/>
        <v>-150</v>
      </c>
      <c r="Z76" s="81"/>
    </row>
    <row r="77" s="32" customFormat="1" ht="20" customHeight="1" spans="1:26">
      <c r="A77" s="37">
        <v>74</v>
      </c>
      <c r="B77" s="37">
        <v>341</v>
      </c>
      <c r="C77" s="38" t="s">
        <v>245</v>
      </c>
      <c r="D77" s="38" t="s">
        <v>70</v>
      </c>
      <c r="E77" s="37" t="s">
        <v>246</v>
      </c>
      <c r="F77" s="37">
        <v>5121.17769230769</v>
      </c>
      <c r="G77" s="62">
        <v>197.038461538462</v>
      </c>
      <c r="H77" s="63">
        <v>15708.1553846154</v>
      </c>
      <c r="I77" s="62">
        <v>197.038461538462</v>
      </c>
      <c r="J77" s="37">
        <v>17000</v>
      </c>
      <c r="K77" s="37">
        <f t="shared" ref="K77:O77" si="99">J77*5</f>
        <v>85000</v>
      </c>
      <c r="L77" s="37">
        <f t="shared" si="95"/>
        <v>18700</v>
      </c>
      <c r="M77" s="37">
        <f t="shared" si="99"/>
        <v>93500</v>
      </c>
      <c r="N77" s="37">
        <v>207</v>
      </c>
      <c r="O77" s="37">
        <f t="shared" si="99"/>
        <v>1035</v>
      </c>
      <c r="P77" s="69">
        <v>72542.68</v>
      </c>
      <c r="Q77" s="75">
        <v>945</v>
      </c>
      <c r="R77" s="75" t="s">
        <v>247</v>
      </c>
      <c r="S77" s="39">
        <f t="shared" si="85"/>
        <v>-12457.32</v>
      </c>
      <c r="T77" s="75">
        <f t="shared" si="86"/>
        <v>-20957.32</v>
      </c>
      <c r="U77" s="39">
        <f t="shared" si="87"/>
        <v>-90</v>
      </c>
      <c r="V77" s="79">
        <f t="shared" si="88"/>
        <v>-0.0135</v>
      </c>
      <c r="W77" s="39"/>
      <c r="X77" s="75">
        <v>-150</v>
      </c>
      <c r="Y77" s="39">
        <f t="shared" si="90"/>
        <v>-150</v>
      </c>
      <c r="Z77" s="81"/>
    </row>
    <row r="78" s="32" customFormat="1" ht="20" customHeight="1" spans="1:26">
      <c r="A78" s="37">
        <v>75</v>
      </c>
      <c r="B78" s="37">
        <v>343</v>
      </c>
      <c r="C78" s="38" t="s">
        <v>248</v>
      </c>
      <c r="D78" s="38" t="s">
        <v>35</v>
      </c>
      <c r="E78" s="37" t="s">
        <v>249</v>
      </c>
      <c r="F78" s="37">
        <v>5093.02076923077</v>
      </c>
      <c r="G78" s="62">
        <v>164.769230769231</v>
      </c>
      <c r="H78" s="63">
        <v>17154.3892307692</v>
      </c>
      <c r="I78" s="62">
        <v>164.769230769231</v>
      </c>
      <c r="J78" s="37">
        <v>20000</v>
      </c>
      <c r="K78" s="37">
        <f t="shared" ref="K78:O78" si="100">J78*5</f>
        <v>100000</v>
      </c>
      <c r="L78" s="37">
        <f t="shared" si="95"/>
        <v>22000</v>
      </c>
      <c r="M78" s="37">
        <f t="shared" si="100"/>
        <v>110000</v>
      </c>
      <c r="N78" s="37">
        <v>179</v>
      </c>
      <c r="O78" s="37">
        <f t="shared" si="100"/>
        <v>895</v>
      </c>
      <c r="P78" s="69">
        <v>84670.12</v>
      </c>
      <c r="Q78" s="75">
        <v>863</v>
      </c>
      <c r="R78" s="75" t="s">
        <v>131</v>
      </c>
      <c r="S78" s="39">
        <f t="shared" si="85"/>
        <v>-15329.88</v>
      </c>
      <c r="T78" s="75">
        <f t="shared" si="86"/>
        <v>-25329.88</v>
      </c>
      <c r="U78" s="39">
        <f t="shared" si="87"/>
        <v>-32</v>
      </c>
      <c r="V78" s="79">
        <f t="shared" si="88"/>
        <v>0.00390000000000001</v>
      </c>
      <c r="W78" s="39"/>
      <c r="X78" s="75">
        <v>-150</v>
      </c>
      <c r="Y78" s="39">
        <f t="shared" si="90"/>
        <v>-150</v>
      </c>
      <c r="Z78" s="81"/>
    </row>
    <row r="79" s="50" customFormat="1" ht="21" customHeight="1" spans="1:26">
      <c r="A79" s="64">
        <v>76</v>
      </c>
      <c r="B79" s="64">
        <v>545</v>
      </c>
      <c r="C79" s="65" t="s">
        <v>250</v>
      </c>
      <c r="D79" s="65" t="s">
        <v>27</v>
      </c>
      <c r="E79" s="64" t="s">
        <v>251</v>
      </c>
      <c r="F79" s="37">
        <v>1011.34769230769</v>
      </c>
      <c r="G79" s="62">
        <v>50.0769230769231</v>
      </c>
      <c r="H79" s="63">
        <v>3130.13576923077</v>
      </c>
      <c r="I79" s="86">
        <v>50.0769230769231</v>
      </c>
      <c r="J79" s="64">
        <v>5000</v>
      </c>
      <c r="K79" s="64">
        <f t="shared" ref="K79:O79" si="101">J79*5</f>
        <v>25000</v>
      </c>
      <c r="L79" s="64">
        <f>J79*1.4</f>
        <v>7000</v>
      </c>
      <c r="M79" s="64">
        <f t="shared" si="101"/>
        <v>35000</v>
      </c>
      <c r="N79" s="64">
        <v>57</v>
      </c>
      <c r="O79" s="64">
        <f t="shared" si="101"/>
        <v>285</v>
      </c>
      <c r="P79" s="87">
        <v>19366.11</v>
      </c>
      <c r="Q79" s="91">
        <v>324</v>
      </c>
      <c r="R79" s="91" t="s">
        <v>252</v>
      </c>
      <c r="S79" s="91">
        <f t="shared" si="85"/>
        <v>-5633.89</v>
      </c>
      <c r="T79" s="91">
        <f t="shared" si="86"/>
        <v>-15633.89</v>
      </c>
      <c r="U79" s="91">
        <f t="shared" si="87"/>
        <v>39</v>
      </c>
      <c r="V79" s="92">
        <f t="shared" si="88"/>
        <v>-0.00659999999999999</v>
      </c>
      <c r="W79" s="91"/>
      <c r="X79" s="75"/>
      <c r="Y79" s="39">
        <f t="shared" si="90"/>
        <v>0</v>
      </c>
      <c r="Z79" s="96" t="s">
        <v>253</v>
      </c>
    </row>
    <row r="80" s="50" customFormat="1" ht="21" customHeight="1" spans="1:26">
      <c r="A80" s="64">
        <v>77</v>
      </c>
      <c r="B80" s="64">
        <v>727</v>
      </c>
      <c r="C80" s="65" t="s">
        <v>254</v>
      </c>
      <c r="D80" s="65" t="s">
        <v>35</v>
      </c>
      <c r="E80" s="64" t="s">
        <v>201</v>
      </c>
      <c r="F80" s="37">
        <v>953.905</v>
      </c>
      <c r="G80" s="62">
        <v>45.9545454545455</v>
      </c>
      <c r="H80" s="63">
        <v>2767.69363636364</v>
      </c>
      <c r="I80" s="86">
        <v>45.9545454545455</v>
      </c>
      <c r="J80" s="64">
        <v>3300</v>
      </c>
      <c r="K80" s="64">
        <f t="shared" ref="K80:O80" si="102">J80*5</f>
        <v>16500</v>
      </c>
      <c r="L80" s="64">
        <f>J80*1.4</f>
        <v>4620</v>
      </c>
      <c r="M80" s="64">
        <f t="shared" si="102"/>
        <v>23100</v>
      </c>
      <c r="N80" s="64">
        <v>48</v>
      </c>
      <c r="O80" s="64">
        <f t="shared" si="102"/>
        <v>240</v>
      </c>
      <c r="P80" s="87">
        <v>18611.96</v>
      </c>
      <c r="Q80" s="91">
        <v>276</v>
      </c>
      <c r="R80" s="91" t="s">
        <v>255</v>
      </c>
      <c r="S80" s="91">
        <f t="shared" si="85"/>
        <v>2111.96</v>
      </c>
      <c r="T80" s="91">
        <f t="shared" si="86"/>
        <v>-4488.04</v>
      </c>
      <c r="U80" s="91">
        <f t="shared" si="87"/>
        <v>36</v>
      </c>
      <c r="V80" s="92">
        <f t="shared" si="88"/>
        <v>-0.00430000000000003</v>
      </c>
      <c r="W80" s="91"/>
      <c r="X80" s="75"/>
      <c r="Y80" s="39">
        <f t="shared" si="90"/>
        <v>0</v>
      </c>
      <c r="Z80" s="96" t="s">
        <v>253</v>
      </c>
    </row>
    <row r="81" s="50" customFormat="1" ht="21" customHeight="1" spans="1:26">
      <c r="A81" s="64">
        <v>78</v>
      </c>
      <c r="B81" s="64">
        <v>515</v>
      </c>
      <c r="C81" s="65" t="s">
        <v>256</v>
      </c>
      <c r="D81" s="65" t="s">
        <v>31</v>
      </c>
      <c r="E81" s="64" t="s">
        <v>257</v>
      </c>
      <c r="F81" s="37">
        <v>1847.31142857143</v>
      </c>
      <c r="G81" s="62">
        <v>107.357142857143</v>
      </c>
      <c r="H81" s="63">
        <v>6145.58357142857</v>
      </c>
      <c r="I81" s="86">
        <v>107.357142857143</v>
      </c>
      <c r="J81" s="64">
        <v>6000</v>
      </c>
      <c r="K81" s="64">
        <f t="shared" ref="K81:O81" si="103">J81*5</f>
        <v>30000</v>
      </c>
      <c r="L81" s="64">
        <f>J81*1.2</f>
        <v>7200</v>
      </c>
      <c r="M81" s="64">
        <f t="shared" si="103"/>
        <v>36000</v>
      </c>
      <c r="N81" s="64">
        <v>110</v>
      </c>
      <c r="O81" s="64">
        <f t="shared" si="103"/>
        <v>550</v>
      </c>
      <c r="P81" s="87">
        <v>11306.23</v>
      </c>
      <c r="Q81" s="91">
        <v>221</v>
      </c>
      <c r="R81" s="91" t="s">
        <v>258</v>
      </c>
      <c r="S81" s="91">
        <f t="shared" si="85"/>
        <v>-18693.77</v>
      </c>
      <c r="T81" s="91">
        <f t="shared" si="86"/>
        <v>-24693.77</v>
      </c>
      <c r="U81" s="91">
        <f t="shared" si="87"/>
        <v>-329</v>
      </c>
      <c r="V81" s="92">
        <f t="shared" si="88"/>
        <v>-0.1427</v>
      </c>
      <c r="W81" s="91"/>
      <c r="X81" s="75"/>
      <c r="Y81" s="39">
        <f t="shared" si="90"/>
        <v>0</v>
      </c>
      <c r="Z81" s="96" t="s">
        <v>259</v>
      </c>
    </row>
    <row r="82" s="50" customFormat="1" ht="21" customHeight="1" spans="1:26">
      <c r="A82" s="64">
        <v>79</v>
      </c>
      <c r="B82" s="64">
        <v>379</v>
      </c>
      <c r="C82" s="65" t="s">
        <v>260</v>
      </c>
      <c r="D82" s="65" t="s">
        <v>35</v>
      </c>
      <c r="E82" s="64" t="s">
        <v>104</v>
      </c>
      <c r="F82" s="37">
        <v>0</v>
      </c>
      <c r="G82" s="62">
        <v>0</v>
      </c>
      <c r="H82" s="63">
        <v>0</v>
      </c>
      <c r="I82" s="86">
        <v>0</v>
      </c>
      <c r="J82" s="64">
        <v>0</v>
      </c>
      <c r="K82" s="64">
        <f t="shared" ref="K82:O82" si="104">J82*5</f>
        <v>0</v>
      </c>
      <c r="L82" s="64">
        <f>J82*1.1</f>
        <v>0</v>
      </c>
      <c r="M82" s="64">
        <f t="shared" si="104"/>
        <v>0</v>
      </c>
      <c r="N82" s="64">
        <v>0</v>
      </c>
      <c r="O82" s="64">
        <f t="shared" si="104"/>
        <v>0</v>
      </c>
      <c r="P82" s="87">
        <v>0</v>
      </c>
      <c r="Q82" s="91">
        <v>0</v>
      </c>
      <c r="R82" s="91">
        <v>0</v>
      </c>
      <c r="S82" s="91">
        <f t="shared" si="85"/>
        <v>0</v>
      </c>
      <c r="T82" s="91">
        <f t="shared" si="86"/>
        <v>0</v>
      </c>
      <c r="U82" s="91">
        <f t="shared" si="87"/>
        <v>0</v>
      </c>
      <c r="V82" s="92">
        <v>0</v>
      </c>
      <c r="W82" s="91"/>
      <c r="X82" s="75"/>
      <c r="Y82" s="39">
        <f t="shared" si="90"/>
        <v>0</v>
      </c>
      <c r="Z82" s="96" t="s">
        <v>261</v>
      </c>
    </row>
    <row r="83" s="50" customFormat="1" ht="21" customHeight="1" spans="1:26">
      <c r="A83" s="64">
        <v>80</v>
      </c>
      <c r="B83" s="64">
        <v>514</v>
      </c>
      <c r="C83" s="65" t="s">
        <v>262</v>
      </c>
      <c r="D83" s="65" t="s">
        <v>70</v>
      </c>
      <c r="E83" s="64" t="s">
        <v>263</v>
      </c>
      <c r="F83" s="37">
        <v>0</v>
      </c>
      <c r="G83" s="62">
        <v>0</v>
      </c>
      <c r="H83" s="63">
        <v>0</v>
      </c>
      <c r="I83" s="86">
        <v>0</v>
      </c>
      <c r="J83" s="64">
        <v>0</v>
      </c>
      <c r="K83" s="64">
        <f t="shared" ref="K83:O83" si="105">J83*5</f>
        <v>0</v>
      </c>
      <c r="L83" s="64">
        <f>J83*1.1</f>
        <v>0</v>
      </c>
      <c r="M83" s="64">
        <f t="shared" si="105"/>
        <v>0</v>
      </c>
      <c r="N83" s="64">
        <v>0</v>
      </c>
      <c r="O83" s="64">
        <f t="shared" si="105"/>
        <v>0</v>
      </c>
      <c r="P83" s="87">
        <v>0</v>
      </c>
      <c r="Q83" s="91">
        <v>0</v>
      </c>
      <c r="R83" s="91">
        <v>0</v>
      </c>
      <c r="S83" s="91">
        <f t="shared" si="85"/>
        <v>0</v>
      </c>
      <c r="T83" s="91">
        <f t="shared" si="86"/>
        <v>0</v>
      </c>
      <c r="U83" s="91">
        <f t="shared" si="87"/>
        <v>0</v>
      </c>
      <c r="V83" s="92">
        <v>0</v>
      </c>
      <c r="W83" s="91"/>
      <c r="X83" s="75"/>
      <c r="Y83" s="39">
        <f t="shared" si="90"/>
        <v>0</v>
      </c>
      <c r="Z83" s="96" t="s">
        <v>261</v>
      </c>
    </row>
    <row r="84" s="50" customFormat="1" ht="21" customHeight="1" spans="1:26">
      <c r="A84" s="64">
        <v>81</v>
      </c>
      <c r="B84" s="64">
        <v>573</v>
      </c>
      <c r="C84" s="65" t="s">
        <v>264</v>
      </c>
      <c r="D84" s="65" t="s">
        <v>27</v>
      </c>
      <c r="E84" s="64" t="s">
        <v>265</v>
      </c>
      <c r="F84" s="37">
        <v>0</v>
      </c>
      <c r="G84" s="62">
        <v>0</v>
      </c>
      <c r="H84" s="63">
        <v>0</v>
      </c>
      <c r="I84" s="86">
        <v>0</v>
      </c>
      <c r="J84" s="64">
        <v>0</v>
      </c>
      <c r="K84" s="64">
        <v>0</v>
      </c>
      <c r="L84" s="64">
        <v>0</v>
      </c>
      <c r="M84" s="64">
        <v>0</v>
      </c>
      <c r="N84" s="64">
        <v>76</v>
      </c>
      <c r="O84" s="64">
        <v>0</v>
      </c>
      <c r="P84" s="87">
        <v>0</v>
      </c>
      <c r="Q84" s="91">
        <v>0</v>
      </c>
      <c r="R84" s="91">
        <v>0</v>
      </c>
      <c r="S84" s="91">
        <v>0</v>
      </c>
      <c r="T84" s="91">
        <v>0</v>
      </c>
      <c r="U84" s="91">
        <v>0</v>
      </c>
      <c r="V84" s="92">
        <v>0</v>
      </c>
      <c r="W84" s="91"/>
      <c r="X84" s="75"/>
      <c r="Y84" s="39">
        <f t="shared" si="90"/>
        <v>0</v>
      </c>
      <c r="Z84" s="96" t="s">
        <v>261</v>
      </c>
    </row>
    <row r="85" s="29" customFormat="1" ht="23" customHeight="1" spans="1:26">
      <c r="A85" s="40" t="s">
        <v>266</v>
      </c>
      <c r="B85" s="40"/>
      <c r="C85" s="40"/>
      <c r="D85" s="40"/>
      <c r="E85" s="83"/>
      <c r="F85" s="37">
        <f t="shared" ref="F85:M85" si="106">SUM(F4:F84)</f>
        <v>158705.049895238</v>
      </c>
      <c r="G85" s="84">
        <f t="shared" si="106"/>
        <v>6922.49886779887</v>
      </c>
      <c r="H85" s="85">
        <f t="shared" si="106"/>
        <v>508308.843223177</v>
      </c>
      <c r="I85" s="88">
        <f t="shared" si="106"/>
        <v>6922.49886779887</v>
      </c>
      <c r="J85" s="89">
        <f t="shared" si="106"/>
        <v>555750</v>
      </c>
      <c r="K85" s="89">
        <f t="shared" si="106"/>
        <v>2778750</v>
      </c>
      <c r="L85" s="89">
        <f t="shared" si="106"/>
        <v>664225</v>
      </c>
      <c r="M85" s="89">
        <f t="shared" si="106"/>
        <v>3321125</v>
      </c>
      <c r="N85" s="89">
        <f>SUM(N2:N78)</f>
        <v>7009</v>
      </c>
      <c r="O85" s="89">
        <f>SUM(O4:O84)</f>
        <v>36120</v>
      </c>
      <c r="P85" s="90">
        <f>SUM(P4:P84)</f>
        <v>2776614.13</v>
      </c>
      <c r="Q85" s="83">
        <f>SUM(Q4:Q84)</f>
        <v>35808</v>
      </c>
      <c r="R85" s="83"/>
      <c r="S85" s="83">
        <f t="shared" ref="S85:U85" si="107">SUM(S4:S84)</f>
        <v>-2135.87000000008</v>
      </c>
      <c r="T85" s="83">
        <f t="shared" si="107"/>
        <v>-544510.87</v>
      </c>
      <c r="U85" s="83">
        <f t="shared" si="107"/>
        <v>-312</v>
      </c>
      <c r="V85" s="93"/>
      <c r="W85" s="94"/>
      <c r="X85" s="95"/>
      <c r="Y85" s="39"/>
      <c r="Z85" s="97"/>
    </row>
  </sheetData>
  <sortState ref="A1:W85">
    <sortCondition ref="S1" descending="1"/>
  </sortState>
  <mergeCells count="13">
    <mergeCell ref="A1:Z1"/>
    <mergeCell ref="E2:H2"/>
    <mergeCell ref="I2:O2"/>
    <mergeCell ref="P2:R2"/>
    <mergeCell ref="S2:V2"/>
    <mergeCell ref="W2:X2"/>
    <mergeCell ref="A85:D85"/>
    <mergeCell ref="A2:A3"/>
    <mergeCell ref="B2:B3"/>
    <mergeCell ref="C2:C3"/>
    <mergeCell ref="D2:D3"/>
    <mergeCell ref="Y2:Y3"/>
    <mergeCell ref="Z2:Z3"/>
  </mergeCells>
  <pageMargins left="0.235416666666667" right="0.196527777777778" top="0.511805555555556" bottom="0.235416666666667" header="0.297916666666667" footer="0.0777777777777778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9"/>
  <sheetViews>
    <sheetView workbookViewId="0">
      <selection activeCell="A1" sqref="A1:G9"/>
    </sheetView>
  </sheetViews>
  <sheetFormatPr defaultColWidth="8.88888888888889" defaultRowHeight="25" customHeight="1" outlineLevelCol="6"/>
  <cols>
    <col min="3" max="3" width="10.3333333333333" customWidth="1"/>
    <col min="4" max="4" width="15.3333333333333" customWidth="1"/>
    <col min="5" max="5" width="18.6666666666667" customWidth="1"/>
    <col min="6" max="6" width="13.6666666666667" customWidth="1"/>
    <col min="7" max="7" width="14" customWidth="1"/>
  </cols>
  <sheetData>
    <row r="1" customHeight="1" spans="1:7">
      <c r="A1" s="41" t="s">
        <v>267</v>
      </c>
      <c r="B1" s="41"/>
      <c r="C1" s="41"/>
      <c r="D1" s="41"/>
      <c r="E1" s="41"/>
      <c r="F1" s="42"/>
      <c r="G1" s="41"/>
    </row>
    <row r="2" customHeight="1" spans="1:7">
      <c r="A2" s="41" t="s">
        <v>1</v>
      </c>
      <c r="B2" s="41" t="s">
        <v>268</v>
      </c>
      <c r="C2" s="41" t="s">
        <v>269</v>
      </c>
      <c r="D2" s="43" t="s">
        <v>270</v>
      </c>
      <c r="E2" s="41" t="s">
        <v>271</v>
      </c>
      <c r="F2" s="42" t="s">
        <v>272</v>
      </c>
      <c r="G2" s="41" t="s">
        <v>273</v>
      </c>
    </row>
    <row r="3" customHeight="1" spans="1:7">
      <c r="A3" s="44">
        <v>1</v>
      </c>
      <c r="B3" s="45" t="s">
        <v>35</v>
      </c>
      <c r="C3" s="45" t="s">
        <v>274</v>
      </c>
      <c r="D3" s="44">
        <v>17</v>
      </c>
      <c r="E3" s="44">
        <v>10</v>
      </c>
      <c r="F3" s="46">
        <f t="shared" ref="F3:F9" si="0">E3/D3</f>
        <v>0.588235294117647</v>
      </c>
      <c r="G3" s="47">
        <v>-4</v>
      </c>
    </row>
    <row r="4" customHeight="1" spans="1:7">
      <c r="A4" s="44">
        <v>2</v>
      </c>
      <c r="B4" s="45" t="s">
        <v>27</v>
      </c>
      <c r="C4" s="45" t="s">
        <v>275</v>
      </c>
      <c r="D4" s="44">
        <v>15</v>
      </c>
      <c r="E4" s="44">
        <v>7</v>
      </c>
      <c r="F4" s="46">
        <f t="shared" si="0"/>
        <v>0.466666666666667</v>
      </c>
      <c r="G4" s="47">
        <v>-5</v>
      </c>
    </row>
    <row r="5" customHeight="1" spans="1:7">
      <c r="A5" s="44">
        <v>3</v>
      </c>
      <c r="B5" s="45" t="s">
        <v>31</v>
      </c>
      <c r="C5" s="45" t="s">
        <v>276</v>
      </c>
      <c r="D5" s="44">
        <v>15</v>
      </c>
      <c r="E5" s="44">
        <v>10</v>
      </c>
      <c r="F5" s="46">
        <f t="shared" si="0"/>
        <v>0.666666666666667</v>
      </c>
      <c r="G5" s="47"/>
    </row>
    <row r="6" customHeight="1" spans="1:7">
      <c r="A6" s="44">
        <v>4</v>
      </c>
      <c r="B6" s="45" t="s">
        <v>277</v>
      </c>
      <c r="C6" s="45" t="s">
        <v>278</v>
      </c>
      <c r="D6" s="44">
        <v>14</v>
      </c>
      <c r="E6" s="44">
        <v>6</v>
      </c>
      <c r="F6" s="46">
        <f t="shared" si="0"/>
        <v>0.428571428571429</v>
      </c>
      <c r="G6" s="47">
        <v>-5</v>
      </c>
    </row>
    <row r="7" customHeight="1" spans="1:7">
      <c r="A7" s="44">
        <v>5</v>
      </c>
      <c r="B7" s="45" t="s">
        <v>279</v>
      </c>
      <c r="C7" s="45" t="s">
        <v>280</v>
      </c>
      <c r="D7" s="44">
        <v>13</v>
      </c>
      <c r="E7" s="44">
        <v>7</v>
      </c>
      <c r="F7" s="46">
        <f t="shared" si="0"/>
        <v>0.538461538461538</v>
      </c>
      <c r="G7" s="47">
        <v>-4</v>
      </c>
    </row>
    <row r="8" customHeight="1" spans="1:7">
      <c r="A8" s="44">
        <v>6</v>
      </c>
      <c r="B8" s="44" t="s">
        <v>106</v>
      </c>
      <c r="C8" s="44" t="s">
        <v>281</v>
      </c>
      <c r="D8" s="44">
        <v>1</v>
      </c>
      <c r="E8" s="44">
        <v>1</v>
      </c>
      <c r="F8" s="46">
        <f t="shared" si="0"/>
        <v>1</v>
      </c>
      <c r="G8" s="44"/>
    </row>
    <row r="9" customHeight="1" spans="1:7">
      <c r="A9" s="48" t="s">
        <v>282</v>
      </c>
      <c r="B9" s="49"/>
      <c r="C9" s="49"/>
      <c r="D9" s="41">
        <f>SUM(D3:D8)</f>
        <v>75</v>
      </c>
      <c r="E9" s="41">
        <f>SUM(E3:E8)</f>
        <v>41</v>
      </c>
      <c r="F9" s="42">
        <f t="shared" si="0"/>
        <v>0.546666666666667</v>
      </c>
      <c r="G9" s="41"/>
    </row>
  </sheetData>
  <mergeCells count="2">
    <mergeCell ref="A1:G1"/>
    <mergeCell ref="A9:B9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55"/>
  <sheetViews>
    <sheetView topLeftCell="A28" workbookViewId="0">
      <selection activeCell="C48" sqref="C48"/>
    </sheetView>
  </sheetViews>
  <sheetFormatPr defaultColWidth="9" defaultRowHeight="15" customHeight="1" outlineLevelCol="4"/>
  <cols>
    <col min="1" max="1" width="4.66666666666667" style="30" customWidth="1"/>
    <col min="2" max="2" width="6.88888888888889" style="30" customWidth="1"/>
    <col min="3" max="3" width="38" style="31" customWidth="1"/>
    <col min="4" max="4" width="13.2222222222222" style="31" customWidth="1"/>
    <col min="5" max="5" width="10.1111111111111" style="32" customWidth="1"/>
    <col min="6" max="16363" width="9" style="30"/>
  </cols>
  <sheetData>
    <row r="1" s="27" customFormat="1" customHeight="1" spans="1:5">
      <c r="A1" s="33" t="s">
        <v>0</v>
      </c>
      <c r="B1" s="33"/>
      <c r="C1" s="33"/>
      <c r="D1" s="33"/>
      <c r="E1" s="33"/>
    </row>
    <row r="2" s="28" customFormat="1" customHeight="1" spans="1:5">
      <c r="A2" s="34" t="s">
        <v>1</v>
      </c>
      <c r="B2" s="34" t="s">
        <v>2</v>
      </c>
      <c r="C2" s="35" t="s">
        <v>3</v>
      </c>
      <c r="D2" s="35" t="s">
        <v>4</v>
      </c>
      <c r="E2" s="36" t="s">
        <v>10</v>
      </c>
    </row>
    <row r="3" s="28" customFormat="1" customHeight="1" spans="1:5">
      <c r="A3" s="37">
        <v>1</v>
      </c>
      <c r="B3" s="37">
        <v>359</v>
      </c>
      <c r="C3" s="38" t="s">
        <v>54</v>
      </c>
      <c r="D3" s="38" t="s">
        <v>35</v>
      </c>
      <c r="E3" s="39">
        <v>-50</v>
      </c>
    </row>
    <row r="4" s="28" customFormat="1" customHeight="1" spans="1:5">
      <c r="A4" s="37">
        <v>2</v>
      </c>
      <c r="B4" s="37">
        <v>337</v>
      </c>
      <c r="C4" s="38" t="s">
        <v>60</v>
      </c>
      <c r="D4" s="38" t="s">
        <v>31</v>
      </c>
      <c r="E4" s="39">
        <v>-100</v>
      </c>
    </row>
    <row r="5" s="28" customFormat="1" customHeight="1" spans="1:5">
      <c r="A5" s="37">
        <v>3</v>
      </c>
      <c r="B5" s="37">
        <v>717</v>
      </c>
      <c r="C5" s="38" t="s">
        <v>69</v>
      </c>
      <c r="D5" s="38" t="s">
        <v>70</v>
      </c>
      <c r="E5" s="39">
        <v>-50</v>
      </c>
    </row>
    <row r="6" s="28" customFormat="1" customHeight="1" spans="1:5">
      <c r="A6" s="37">
        <v>4</v>
      </c>
      <c r="B6" s="37">
        <v>718</v>
      </c>
      <c r="C6" s="38" t="s">
        <v>73</v>
      </c>
      <c r="D6" s="38" t="s">
        <v>31</v>
      </c>
      <c r="E6" s="39">
        <v>-50</v>
      </c>
    </row>
    <row r="7" s="28" customFormat="1" customHeight="1" spans="1:5">
      <c r="A7" s="37">
        <v>5</v>
      </c>
      <c r="B7" s="37">
        <v>598</v>
      </c>
      <c r="C7" s="38" t="s">
        <v>76</v>
      </c>
      <c r="D7" s="38" t="s">
        <v>27</v>
      </c>
      <c r="E7" s="39">
        <v>-50</v>
      </c>
    </row>
    <row r="8" s="28" customFormat="1" customHeight="1" spans="1:5">
      <c r="A8" s="37">
        <v>6</v>
      </c>
      <c r="B8" s="37">
        <v>391</v>
      </c>
      <c r="C8" s="38" t="s">
        <v>90</v>
      </c>
      <c r="D8" s="38" t="s">
        <v>31</v>
      </c>
      <c r="E8" s="39">
        <v>-50</v>
      </c>
    </row>
    <row r="9" s="28" customFormat="1" customHeight="1" spans="1:5">
      <c r="A9" s="37">
        <v>7</v>
      </c>
      <c r="B9" s="37">
        <v>709</v>
      </c>
      <c r="C9" s="38" t="s">
        <v>93</v>
      </c>
      <c r="D9" s="38" t="s">
        <v>35</v>
      </c>
      <c r="E9" s="39">
        <v>-50</v>
      </c>
    </row>
    <row r="10" s="28" customFormat="1" customHeight="1" spans="1:5">
      <c r="A10" s="37">
        <v>8</v>
      </c>
      <c r="B10" s="37">
        <v>585</v>
      </c>
      <c r="C10" s="38" t="s">
        <v>96</v>
      </c>
      <c r="D10" s="38" t="s">
        <v>35</v>
      </c>
      <c r="E10" s="39">
        <v>-50</v>
      </c>
    </row>
    <row r="11" s="28" customFormat="1" customHeight="1" spans="1:5">
      <c r="A11" s="37">
        <v>9</v>
      </c>
      <c r="B11" s="37">
        <v>578</v>
      </c>
      <c r="C11" s="38" t="s">
        <v>99</v>
      </c>
      <c r="D11" s="38" t="s">
        <v>31</v>
      </c>
      <c r="E11" s="39">
        <v>-100</v>
      </c>
    </row>
    <row r="12" s="28" customFormat="1" customHeight="1" spans="1:5">
      <c r="A12" s="37">
        <v>10</v>
      </c>
      <c r="B12" s="37">
        <v>347</v>
      </c>
      <c r="C12" s="38" t="s">
        <v>102</v>
      </c>
      <c r="D12" s="38" t="s">
        <v>35</v>
      </c>
      <c r="E12" s="39">
        <v>-50</v>
      </c>
    </row>
    <row r="13" s="28" customFormat="1" customHeight="1" spans="1:5">
      <c r="A13" s="37">
        <v>11</v>
      </c>
      <c r="B13" s="37">
        <v>307</v>
      </c>
      <c r="C13" s="38" t="s">
        <v>105</v>
      </c>
      <c r="D13" s="38" t="s">
        <v>106</v>
      </c>
      <c r="E13" s="39">
        <v>-100</v>
      </c>
    </row>
    <row r="14" s="28" customFormat="1" customHeight="1" spans="1:5">
      <c r="A14" s="37">
        <v>12</v>
      </c>
      <c r="B14" s="37">
        <v>54</v>
      </c>
      <c r="C14" s="38" t="s">
        <v>112</v>
      </c>
      <c r="D14" s="38" t="s">
        <v>48</v>
      </c>
      <c r="E14" s="39">
        <v>-50</v>
      </c>
    </row>
    <row r="15" s="28" customFormat="1" customHeight="1" spans="1:5">
      <c r="A15" s="37">
        <v>13</v>
      </c>
      <c r="B15" s="37">
        <v>748</v>
      </c>
      <c r="C15" s="38" t="s">
        <v>115</v>
      </c>
      <c r="D15" s="38" t="s">
        <v>70</v>
      </c>
      <c r="E15" s="39">
        <v>-50</v>
      </c>
    </row>
    <row r="16" s="28" customFormat="1" customHeight="1" spans="1:5">
      <c r="A16" s="37">
        <v>14</v>
      </c>
      <c r="B16" s="37">
        <v>747</v>
      </c>
      <c r="C16" s="38" t="s">
        <v>118</v>
      </c>
      <c r="D16" s="38" t="s">
        <v>31</v>
      </c>
      <c r="E16" s="39">
        <v>-50</v>
      </c>
    </row>
    <row r="17" s="28" customFormat="1" customHeight="1" spans="1:5">
      <c r="A17" s="37">
        <v>15</v>
      </c>
      <c r="B17" s="37">
        <v>721</v>
      </c>
      <c r="C17" s="38" t="s">
        <v>121</v>
      </c>
      <c r="D17" s="38" t="s">
        <v>70</v>
      </c>
      <c r="E17" s="39">
        <v>-50</v>
      </c>
    </row>
    <row r="18" s="28" customFormat="1" customHeight="1" spans="1:5">
      <c r="A18" s="37">
        <v>16</v>
      </c>
      <c r="B18" s="37">
        <v>581</v>
      </c>
      <c r="C18" s="38" t="s">
        <v>124</v>
      </c>
      <c r="D18" s="38" t="s">
        <v>35</v>
      </c>
      <c r="E18" s="39">
        <v>-100</v>
      </c>
    </row>
    <row r="19" s="28" customFormat="1" customHeight="1" spans="1:5">
      <c r="A19" s="37">
        <v>17</v>
      </c>
      <c r="B19" s="37">
        <v>399</v>
      </c>
      <c r="C19" s="38" t="s">
        <v>134</v>
      </c>
      <c r="D19" s="38" t="s">
        <v>27</v>
      </c>
      <c r="E19" s="39">
        <v>-50</v>
      </c>
    </row>
    <row r="20" s="28" customFormat="1" customHeight="1" spans="1:5">
      <c r="A20" s="37">
        <v>18</v>
      </c>
      <c r="B20" s="37">
        <v>355</v>
      </c>
      <c r="C20" s="38" t="s">
        <v>140</v>
      </c>
      <c r="D20" s="38" t="s">
        <v>31</v>
      </c>
      <c r="E20" s="39">
        <v>-50</v>
      </c>
    </row>
    <row r="21" s="28" customFormat="1" customHeight="1" spans="1:5">
      <c r="A21" s="37">
        <v>19</v>
      </c>
      <c r="B21" s="37">
        <v>582</v>
      </c>
      <c r="C21" s="38" t="s">
        <v>153</v>
      </c>
      <c r="D21" s="38" t="s">
        <v>35</v>
      </c>
      <c r="E21" s="39">
        <v>-100</v>
      </c>
    </row>
    <row r="22" s="28" customFormat="1" customHeight="1" spans="1:5">
      <c r="A22" s="37">
        <v>20</v>
      </c>
      <c r="B22" s="37">
        <v>732</v>
      </c>
      <c r="C22" s="38" t="s">
        <v>156</v>
      </c>
      <c r="D22" s="38" t="s">
        <v>70</v>
      </c>
      <c r="E22" s="39">
        <v>-150</v>
      </c>
    </row>
    <row r="23" s="28" customFormat="1" customHeight="1" spans="1:5">
      <c r="A23" s="37">
        <v>21</v>
      </c>
      <c r="B23" s="37">
        <v>713</v>
      </c>
      <c r="C23" s="38" t="s">
        <v>159</v>
      </c>
      <c r="D23" s="38" t="s">
        <v>48</v>
      </c>
      <c r="E23" s="39">
        <v>-150</v>
      </c>
    </row>
    <row r="24" s="28" customFormat="1" customHeight="1" spans="1:5">
      <c r="A24" s="37">
        <v>22</v>
      </c>
      <c r="B24" s="37">
        <v>572</v>
      </c>
      <c r="C24" s="38" t="s">
        <v>162</v>
      </c>
      <c r="D24" s="38" t="s">
        <v>31</v>
      </c>
      <c r="E24" s="39">
        <v>-200</v>
      </c>
    </row>
    <row r="25" s="28" customFormat="1" customHeight="1" spans="1:5">
      <c r="A25" s="37">
        <v>23</v>
      </c>
      <c r="B25" s="37">
        <v>745</v>
      </c>
      <c r="C25" s="38" t="s">
        <v>165</v>
      </c>
      <c r="D25" s="38" t="s">
        <v>35</v>
      </c>
      <c r="E25" s="39">
        <v>-100</v>
      </c>
    </row>
    <row r="26" s="28" customFormat="1" customHeight="1" spans="1:5">
      <c r="A26" s="37">
        <v>24</v>
      </c>
      <c r="B26" s="37">
        <v>377</v>
      </c>
      <c r="C26" s="38" t="s">
        <v>168</v>
      </c>
      <c r="D26" s="38" t="s">
        <v>27</v>
      </c>
      <c r="E26" s="39">
        <v>-150</v>
      </c>
    </row>
    <row r="27" s="28" customFormat="1" customHeight="1" spans="1:5">
      <c r="A27" s="37">
        <v>25</v>
      </c>
      <c r="B27" s="37">
        <v>734</v>
      </c>
      <c r="C27" s="38" t="s">
        <v>171</v>
      </c>
      <c r="D27" s="38" t="s">
        <v>48</v>
      </c>
      <c r="E27" s="39">
        <v>-100</v>
      </c>
    </row>
    <row r="28" s="28" customFormat="1" customHeight="1" spans="1:5">
      <c r="A28" s="37">
        <v>26</v>
      </c>
      <c r="B28" s="37">
        <v>549</v>
      </c>
      <c r="C28" s="38" t="s">
        <v>174</v>
      </c>
      <c r="D28" s="38" t="s">
        <v>70</v>
      </c>
      <c r="E28" s="39">
        <v>-150</v>
      </c>
    </row>
    <row r="29" s="28" customFormat="1" customHeight="1" spans="1:5">
      <c r="A29" s="37">
        <v>27</v>
      </c>
      <c r="B29" s="37">
        <v>539</v>
      </c>
      <c r="C29" s="38" t="s">
        <v>177</v>
      </c>
      <c r="D29" s="38" t="s">
        <v>70</v>
      </c>
      <c r="E29" s="39">
        <v>-150</v>
      </c>
    </row>
    <row r="30" s="28" customFormat="1" customHeight="1" spans="1:5">
      <c r="A30" s="37">
        <v>28</v>
      </c>
      <c r="B30" s="37">
        <v>737</v>
      </c>
      <c r="C30" s="38" t="s">
        <v>180</v>
      </c>
      <c r="D30" s="38" t="s">
        <v>27</v>
      </c>
      <c r="E30" s="39">
        <v>-100</v>
      </c>
    </row>
    <row r="31" s="28" customFormat="1" customHeight="1" spans="1:5">
      <c r="A31" s="37">
        <v>29</v>
      </c>
      <c r="B31" s="37">
        <v>308</v>
      </c>
      <c r="C31" s="38" t="s">
        <v>183</v>
      </c>
      <c r="D31" s="38" t="s">
        <v>31</v>
      </c>
      <c r="E31" s="39">
        <v>-150</v>
      </c>
    </row>
    <row r="32" s="28" customFormat="1" customHeight="1" spans="1:5">
      <c r="A32" s="37">
        <v>30</v>
      </c>
      <c r="B32" s="37">
        <v>513</v>
      </c>
      <c r="C32" s="38" t="s">
        <v>186</v>
      </c>
      <c r="D32" s="38" t="s">
        <v>35</v>
      </c>
      <c r="E32" s="39">
        <v>-200</v>
      </c>
    </row>
    <row r="33" s="28" customFormat="1" customHeight="1" spans="1:5">
      <c r="A33" s="37">
        <v>31</v>
      </c>
      <c r="B33" s="37">
        <v>720</v>
      </c>
      <c r="C33" s="38" t="s">
        <v>189</v>
      </c>
      <c r="D33" s="38" t="s">
        <v>70</v>
      </c>
      <c r="E33" s="39">
        <v>-100</v>
      </c>
    </row>
    <row r="34" s="28" customFormat="1" customHeight="1" spans="1:5">
      <c r="A34" s="37">
        <v>32</v>
      </c>
      <c r="B34" s="37">
        <v>704</v>
      </c>
      <c r="C34" s="38" t="s">
        <v>192</v>
      </c>
      <c r="D34" s="38" t="s">
        <v>48</v>
      </c>
      <c r="E34" s="39">
        <v>-100</v>
      </c>
    </row>
    <row r="35" s="28" customFormat="1" customHeight="1" spans="1:5">
      <c r="A35" s="37">
        <v>33</v>
      </c>
      <c r="B35" s="37">
        <v>584</v>
      </c>
      <c r="C35" s="38" t="s">
        <v>194</v>
      </c>
      <c r="D35" s="38" t="s">
        <v>27</v>
      </c>
      <c r="E35" s="39">
        <v>-100</v>
      </c>
    </row>
    <row r="36" s="28" customFormat="1" customHeight="1" spans="1:5">
      <c r="A36" s="37">
        <v>34</v>
      </c>
      <c r="B36" s="37">
        <v>743</v>
      </c>
      <c r="C36" s="38" t="s">
        <v>197</v>
      </c>
      <c r="D36" s="38" t="s">
        <v>27</v>
      </c>
      <c r="E36" s="39">
        <v>-150</v>
      </c>
    </row>
    <row r="37" s="28" customFormat="1" customHeight="1" spans="1:5">
      <c r="A37" s="37">
        <v>35</v>
      </c>
      <c r="B37" s="37">
        <v>546</v>
      </c>
      <c r="C37" s="38" t="s">
        <v>200</v>
      </c>
      <c r="D37" s="38" t="s">
        <v>27</v>
      </c>
      <c r="E37" s="39">
        <v>-200</v>
      </c>
    </row>
    <row r="38" s="28" customFormat="1" customHeight="1" spans="1:5">
      <c r="A38" s="37">
        <v>36</v>
      </c>
      <c r="B38" s="37">
        <v>339</v>
      </c>
      <c r="C38" s="38" t="s">
        <v>203</v>
      </c>
      <c r="D38" s="38" t="s">
        <v>35</v>
      </c>
      <c r="E38" s="39">
        <v>-100</v>
      </c>
    </row>
    <row r="39" s="28" customFormat="1" customHeight="1" spans="1:5">
      <c r="A39" s="37">
        <v>37</v>
      </c>
      <c r="B39" s="37">
        <v>716</v>
      </c>
      <c r="C39" s="38" t="s">
        <v>206</v>
      </c>
      <c r="D39" s="38" t="s">
        <v>70</v>
      </c>
      <c r="E39" s="39">
        <v>-150</v>
      </c>
    </row>
    <row r="40" s="28" customFormat="1" customHeight="1" spans="1:5">
      <c r="A40" s="37">
        <v>38</v>
      </c>
      <c r="B40" s="37">
        <v>710</v>
      </c>
      <c r="C40" s="38" t="s">
        <v>209</v>
      </c>
      <c r="D40" s="38" t="s">
        <v>48</v>
      </c>
      <c r="E40" s="39">
        <v>-150</v>
      </c>
    </row>
    <row r="41" s="28" customFormat="1" customHeight="1" spans="1:5">
      <c r="A41" s="37">
        <v>39</v>
      </c>
      <c r="B41" s="37">
        <v>511</v>
      </c>
      <c r="C41" s="38" t="s">
        <v>212</v>
      </c>
      <c r="D41" s="38" t="s">
        <v>31</v>
      </c>
      <c r="E41" s="39">
        <v>-200</v>
      </c>
    </row>
    <row r="42" s="28" customFormat="1" customHeight="1" spans="1:5">
      <c r="A42" s="37">
        <v>40</v>
      </c>
      <c r="B42" s="37">
        <v>740</v>
      </c>
      <c r="C42" s="38" t="s">
        <v>214</v>
      </c>
      <c r="D42" s="38" t="s">
        <v>27</v>
      </c>
      <c r="E42" s="39">
        <v>-100</v>
      </c>
    </row>
    <row r="43" s="28" customFormat="1" customHeight="1" spans="1:5">
      <c r="A43" s="37">
        <v>41</v>
      </c>
      <c r="B43" s="37">
        <v>373</v>
      </c>
      <c r="C43" s="38" t="s">
        <v>217</v>
      </c>
      <c r="D43" s="38" t="s">
        <v>31</v>
      </c>
      <c r="E43" s="39">
        <v>-150</v>
      </c>
    </row>
    <row r="44" s="28" customFormat="1" customHeight="1" spans="1:5">
      <c r="A44" s="37">
        <v>42</v>
      </c>
      <c r="B44" s="37">
        <v>591</v>
      </c>
      <c r="C44" s="38" t="s">
        <v>220</v>
      </c>
      <c r="D44" s="38" t="s">
        <v>70</v>
      </c>
      <c r="E44" s="39">
        <v>-150</v>
      </c>
    </row>
    <row r="45" s="28" customFormat="1" customHeight="1" spans="1:5">
      <c r="A45" s="37">
        <v>43</v>
      </c>
      <c r="B45" s="37">
        <v>706</v>
      </c>
      <c r="C45" s="38" t="s">
        <v>223</v>
      </c>
      <c r="D45" s="38" t="s">
        <v>48</v>
      </c>
      <c r="E45" s="39">
        <v>-150</v>
      </c>
    </row>
    <row r="46" s="28" customFormat="1" customHeight="1" spans="1:5">
      <c r="A46" s="37">
        <v>44</v>
      </c>
      <c r="B46" s="37">
        <v>594</v>
      </c>
      <c r="C46" s="38" t="s">
        <v>226</v>
      </c>
      <c r="D46" s="38" t="s">
        <v>70</v>
      </c>
      <c r="E46" s="39">
        <v>-200</v>
      </c>
    </row>
    <row r="47" s="28" customFormat="1" customHeight="1" spans="1:5">
      <c r="A47" s="37">
        <v>45</v>
      </c>
      <c r="B47" s="37">
        <v>733</v>
      </c>
      <c r="C47" s="38" t="s">
        <v>229</v>
      </c>
      <c r="D47" s="38" t="s">
        <v>27</v>
      </c>
      <c r="E47" s="39">
        <v>-150</v>
      </c>
    </row>
    <row r="48" s="28" customFormat="1" customHeight="1" spans="1:5">
      <c r="A48" s="37">
        <v>46</v>
      </c>
      <c r="B48" s="37">
        <v>741</v>
      </c>
      <c r="C48" s="38" t="s">
        <v>232</v>
      </c>
      <c r="D48" s="38" t="s">
        <v>35</v>
      </c>
      <c r="E48" s="39">
        <v>-150</v>
      </c>
    </row>
    <row r="49" s="28" customFormat="1" customHeight="1" spans="1:5">
      <c r="A49" s="37">
        <v>47</v>
      </c>
      <c r="B49" s="37">
        <v>571</v>
      </c>
      <c r="C49" s="38" t="s">
        <v>233</v>
      </c>
      <c r="D49" s="38" t="s">
        <v>27</v>
      </c>
      <c r="E49" s="39">
        <v>-200</v>
      </c>
    </row>
    <row r="50" s="28" customFormat="1" customHeight="1" spans="1:5">
      <c r="A50" s="37">
        <v>48</v>
      </c>
      <c r="B50" s="37">
        <v>52</v>
      </c>
      <c r="C50" s="38" t="s">
        <v>236</v>
      </c>
      <c r="D50" s="38" t="s">
        <v>48</v>
      </c>
      <c r="E50" s="39">
        <v>-200</v>
      </c>
    </row>
    <row r="51" s="32" customFormat="1" customHeight="1" spans="1:5">
      <c r="A51" s="37">
        <v>49</v>
      </c>
      <c r="B51" s="37">
        <v>365</v>
      </c>
      <c r="C51" s="38" t="s">
        <v>239</v>
      </c>
      <c r="D51" s="38" t="s">
        <v>35</v>
      </c>
      <c r="E51" s="39">
        <v>-150</v>
      </c>
    </row>
    <row r="52" s="32" customFormat="1" customHeight="1" spans="1:5">
      <c r="A52" s="37">
        <v>50</v>
      </c>
      <c r="B52" s="37">
        <v>742</v>
      </c>
      <c r="C52" s="38" t="s">
        <v>242</v>
      </c>
      <c r="D52" s="38" t="s">
        <v>31</v>
      </c>
      <c r="E52" s="39">
        <v>-150</v>
      </c>
    </row>
    <row r="53" s="32" customFormat="1" customHeight="1" spans="1:5">
      <c r="A53" s="37">
        <v>51</v>
      </c>
      <c r="B53" s="37">
        <v>341</v>
      </c>
      <c r="C53" s="38" t="s">
        <v>245</v>
      </c>
      <c r="D53" s="38" t="s">
        <v>70</v>
      </c>
      <c r="E53" s="39">
        <v>-150</v>
      </c>
    </row>
    <row r="54" s="32" customFormat="1" customHeight="1" spans="1:5">
      <c r="A54" s="37">
        <v>52</v>
      </c>
      <c r="B54" s="37">
        <v>343</v>
      </c>
      <c r="C54" s="38" t="s">
        <v>248</v>
      </c>
      <c r="D54" s="38" t="s">
        <v>35</v>
      </c>
      <c r="E54" s="39">
        <v>-150</v>
      </c>
    </row>
    <row r="55" s="29" customFormat="1" customHeight="1" spans="1:5">
      <c r="A55" s="40" t="s">
        <v>266</v>
      </c>
      <c r="B55" s="40"/>
      <c r="C55" s="40"/>
      <c r="D55" s="40"/>
      <c r="E55" s="39">
        <v>-6100</v>
      </c>
    </row>
  </sheetData>
  <mergeCells count="2">
    <mergeCell ref="A1:E1"/>
    <mergeCell ref="A55:D55"/>
  </mergeCells>
  <pageMargins left="0.75" right="0.75" top="0.393055555555556" bottom="0.235416666666667" header="0.275" footer="0.11805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4"/>
  <sheetViews>
    <sheetView workbookViewId="0">
      <selection activeCell="I7" sqref="I7"/>
    </sheetView>
  </sheetViews>
  <sheetFormatPr defaultColWidth="9" defaultRowHeight="21" customHeight="1" outlineLevelCol="6"/>
  <cols>
    <col min="1" max="1" width="5.88888888888889" style="30" customWidth="1"/>
    <col min="2" max="2" width="9.88888888888889" style="30" customWidth="1"/>
    <col min="3" max="3" width="32.1111111111111" style="31" customWidth="1"/>
    <col min="4" max="4" width="12.4444444444444" style="31" customWidth="1"/>
    <col min="5" max="5" width="9.55555555555556" style="31" customWidth="1"/>
    <col min="6" max="6" width="14.7777777777778" style="32" customWidth="1"/>
    <col min="7" max="16364" width="9" style="30"/>
  </cols>
  <sheetData>
    <row r="1" s="27" customFormat="1" customHeight="1" spans="1:6">
      <c r="A1" s="33" t="s">
        <v>0</v>
      </c>
      <c r="B1" s="33"/>
      <c r="C1" s="33"/>
      <c r="D1" s="33"/>
      <c r="E1" s="33"/>
      <c r="F1" s="33"/>
    </row>
    <row r="2" s="28" customFormat="1" customHeight="1" spans="1:6">
      <c r="A2" s="34" t="s">
        <v>1</v>
      </c>
      <c r="B2" s="34" t="s">
        <v>2</v>
      </c>
      <c r="C2" s="35" t="s">
        <v>3</v>
      </c>
      <c r="D2" s="35" t="s">
        <v>4</v>
      </c>
      <c r="E2" s="35" t="s">
        <v>283</v>
      </c>
      <c r="F2" s="36" t="s">
        <v>10</v>
      </c>
    </row>
    <row r="3" s="28" customFormat="1" customHeight="1" spans="1:6">
      <c r="A3" s="37">
        <v>1</v>
      </c>
      <c r="B3" s="37">
        <v>311</v>
      </c>
      <c r="C3" s="38" t="s">
        <v>34</v>
      </c>
      <c r="D3" s="38" t="s">
        <v>35</v>
      </c>
      <c r="E3" s="38" t="s">
        <v>284</v>
      </c>
      <c r="F3" s="39">
        <v>500</v>
      </c>
    </row>
    <row r="4" s="28" customFormat="1" customHeight="1" spans="1:6">
      <c r="A4" s="37">
        <v>2</v>
      </c>
      <c r="B4" s="37">
        <v>730</v>
      </c>
      <c r="C4" s="38" t="s">
        <v>41</v>
      </c>
      <c r="D4" s="38" t="s">
        <v>35</v>
      </c>
      <c r="E4" s="38" t="s">
        <v>285</v>
      </c>
      <c r="F4" s="39">
        <v>500</v>
      </c>
    </row>
    <row r="5" s="28" customFormat="1" customHeight="1" spans="1:6">
      <c r="A5" s="37">
        <v>3</v>
      </c>
      <c r="B5" s="37">
        <v>357</v>
      </c>
      <c r="C5" s="38" t="s">
        <v>44</v>
      </c>
      <c r="D5" s="38" t="s">
        <v>35</v>
      </c>
      <c r="E5" s="38" t="s">
        <v>286</v>
      </c>
      <c r="F5" s="39">
        <v>150</v>
      </c>
    </row>
    <row r="6" s="28" customFormat="1" customHeight="1" spans="1:6">
      <c r="A6" s="37">
        <v>4</v>
      </c>
      <c r="B6" s="37">
        <v>726</v>
      </c>
      <c r="C6" s="38" t="s">
        <v>79</v>
      </c>
      <c r="D6" s="38" t="s">
        <v>35</v>
      </c>
      <c r="E6" s="38" t="s">
        <v>287</v>
      </c>
      <c r="F6" s="39">
        <v>500</v>
      </c>
    </row>
    <row r="7" s="28" customFormat="1" customHeight="1" spans="1:6">
      <c r="A7" s="37">
        <v>5</v>
      </c>
      <c r="B7" s="37">
        <v>541</v>
      </c>
      <c r="C7" s="38" t="s">
        <v>26</v>
      </c>
      <c r="D7" s="38" t="s">
        <v>27</v>
      </c>
      <c r="E7" s="38" t="s">
        <v>288</v>
      </c>
      <c r="F7" s="39">
        <v>150</v>
      </c>
    </row>
    <row r="8" s="28" customFormat="1" customHeight="1" spans="1:6">
      <c r="A8" s="37">
        <v>6</v>
      </c>
      <c r="B8" s="37">
        <v>387</v>
      </c>
      <c r="C8" s="38" t="s">
        <v>63</v>
      </c>
      <c r="D8" s="38" t="s">
        <v>27</v>
      </c>
      <c r="E8" s="38" t="s">
        <v>289</v>
      </c>
      <c r="F8" s="39">
        <v>100</v>
      </c>
    </row>
    <row r="9" s="28" customFormat="1" customHeight="1" spans="1:6">
      <c r="A9" s="37">
        <v>7</v>
      </c>
      <c r="B9" s="37">
        <v>712</v>
      </c>
      <c r="C9" s="38" t="s">
        <v>66</v>
      </c>
      <c r="D9" s="38" t="s">
        <v>27</v>
      </c>
      <c r="E9" s="38" t="s">
        <v>290</v>
      </c>
      <c r="F9" s="39">
        <v>150</v>
      </c>
    </row>
    <row r="10" s="28" customFormat="1" customHeight="1" spans="1:6">
      <c r="A10" s="37">
        <v>8</v>
      </c>
      <c r="B10" s="37">
        <v>744</v>
      </c>
      <c r="C10" s="38" t="s">
        <v>30</v>
      </c>
      <c r="D10" s="38" t="s">
        <v>31</v>
      </c>
      <c r="E10" s="38" t="s">
        <v>291</v>
      </c>
      <c r="F10" s="39">
        <v>150</v>
      </c>
    </row>
    <row r="11" s="28" customFormat="1" customHeight="1" spans="1:6">
      <c r="A11" s="37">
        <v>9</v>
      </c>
      <c r="B11" s="37">
        <v>517</v>
      </c>
      <c r="C11" s="38" t="s">
        <v>38</v>
      </c>
      <c r="D11" s="38" t="s">
        <v>31</v>
      </c>
      <c r="E11" s="38" t="s">
        <v>292</v>
      </c>
      <c r="F11" s="39">
        <v>150</v>
      </c>
    </row>
    <row r="12" s="28" customFormat="1" customHeight="1" spans="1:6">
      <c r="A12" s="37">
        <v>10</v>
      </c>
      <c r="B12" s="37">
        <v>587</v>
      </c>
      <c r="C12" s="38" t="s">
        <v>57</v>
      </c>
      <c r="D12" s="38" t="s">
        <v>48</v>
      </c>
      <c r="E12" s="38" t="s">
        <v>293</v>
      </c>
      <c r="F12" s="39">
        <v>500</v>
      </c>
    </row>
    <row r="13" s="29" customFormat="1" customHeight="1" spans="1:6">
      <c r="A13" s="40" t="s">
        <v>266</v>
      </c>
      <c r="B13" s="40"/>
      <c r="C13" s="40"/>
      <c r="D13" s="40"/>
      <c r="E13" s="40"/>
      <c r="F13" s="39">
        <f>SUM(F3:F12)</f>
        <v>2850</v>
      </c>
    </row>
    <row r="16" customHeight="1" spans="1:7">
      <c r="A16" s="41" t="s">
        <v>267</v>
      </c>
      <c r="B16" s="41"/>
      <c r="C16" s="41"/>
      <c r="D16" s="41"/>
      <c r="E16" s="41"/>
      <c r="F16" s="42"/>
      <c r="G16" s="41"/>
    </row>
    <row r="17" customHeight="1" spans="1:7">
      <c r="A17" s="41" t="s">
        <v>1</v>
      </c>
      <c r="B17" s="41" t="s">
        <v>268</v>
      </c>
      <c r="C17" s="41" t="s">
        <v>269</v>
      </c>
      <c r="D17" s="43" t="s">
        <v>270</v>
      </c>
      <c r="E17" s="41" t="s">
        <v>271</v>
      </c>
      <c r="F17" s="42" t="s">
        <v>272</v>
      </c>
      <c r="G17" s="41" t="s">
        <v>273</v>
      </c>
    </row>
    <row r="18" customHeight="1" spans="1:7">
      <c r="A18" s="44">
        <v>1</v>
      </c>
      <c r="B18" s="45" t="s">
        <v>35</v>
      </c>
      <c r="C18" s="45" t="s">
        <v>274</v>
      </c>
      <c r="D18" s="44">
        <v>17</v>
      </c>
      <c r="E18" s="44">
        <v>10</v>
      </c>
      <c r="F18" s="46">
        <f t="shared" ref="F18:F24" si="0">E18/D18</f>
        <v>0.588235294117647</v>
      </c>
      <c r="G18" s="47">
        <v>-4</v>
      </c>
    </row>
    <row r="19" customHeight="1" spans="1:7">
      <c r="A19" s="44">
        <v>2</v>
      </c>
      <c r="B19" s="45" t="s">
        <v>27</v>
      </c>
      <c r="C19" s="45" t="s">
        <v>275</v>
      </c>
      <c r="D19" s="44">
        <v>15</v>
      </c>
      <c r="E19" s="44">
        <v>7</v>
      </c>
      <c r="F19" s="46">
        <f t="shared" si="0"/>
        <v>0.466666666666667</v>
      </c>
      <c r="G19" s="47">
        <v>-5</v>
      </c>
    </row>
    <row r="20" customHeight="1" spans="1:7">
      <c r="A20" s="44">
        <v>3</v>
      </c>
      <c r="B20" s="45" t="s">
        <v>31</v>
      </c>
      <c r="C20" s="45" t="s">
        <v>276</v>
      </c>
      <c r="D20" s="44">
        <v>15</v>
      </c>
      <c r="E20" s="44">
        <v>10</v>
      </c>
      <c r="F20" s="46">
        <f t="shared" si="0"/>
        <v>0.666666666666667</v>
      </c>
      <c r="G20" s="47"/>
    </row>
    <row r="21" customHeight="1" spans="1:7">
      <c r="A21" s="44">
        <v>4</v>
      </c>
      <c r="B21" s="45" t="s">
        <v>277</v>
      </c>
      <c r="C21" s="45" t="s">
        <v>278</v>
      </c>
      <c r="D21" s="44">
        <v>14</v>
      </c>
      <c r="E21" s="44">
        <v>6</v>
      </c>
      <c r="F21" s="46">
        <f t="shared" si="0"/>
        <v>0.428571428571429</v>
      </c>
      <c r="G21" s="47">
        <v>-5</v>
      </c>
    </row>
    <row r="22" customHeight="1" spans="1:7">
      <c r="A22" s="44">
        <v>5</v>
      </c>
      <c r="B22" s="45" t="s">
        <v>279</v>
      </c>
      <c r="C22" s="45" t="s">
        <v>280</v>
      </c>
      <c r="D22" s="44">
        <v>13</v>
      </c>
      <c r="E22" s="44">
        <v>7</v>
      </c>
      <c r="F22" s="46">
        <f t="shared" si="0"/>
        <v>0.538461538461538</v>
      </c>
      <c r="G22" s="47">
        <v>-4</v>
      </c>
    </row>
    <row r="23" customHeight="1" spans="1:7">
      <c r="A23" s="44">
        <v>6</v>
      </c>
      <c r="B23" s="44" t="s">
        <v>106</v>
      </c>
      <c r="C23" s="44" t="s">
        <v>281</v>
      </c>
      <c r="D23" s="44">
        <v>1</v>
      </c>
      <c r="E23" s="44">
        <v>1</v>
      </c>
      <c r="F23" s="46">
        <f t="shared" si="0"/>
        <v>1</v>
      </c>
      <c r="G23" s="44"/>
    </row>
    <row r="24" customHeight="1" spans="1:7">
      <c r="A24" s="48" t="s">
        <v>282</v>
      </c>
      <c r="B24" s="49"/>
      <c r="C24" s="49"/>
      <c r="D24" s="41">
        <f>SUM(D18:D23)</f>
        <v>75</v>
      </c>
      <c r="E24" s="41">
        <f>SUM(E18:E23)</f>
        <v>41</v>
      </c>
      <c r="F24" s="42">
        <f t="shared" si="0"/>
        <v>0.546666666666667</v>
      </c>
      <c r="G24" s="41"/>
    </row>
  </sheetData>
  <mergeCells count="4">
    <mergeCell ref="A1:F1"/>
    <mergeCell ref="A13:D13"/>
    <mergeCell ref="A16:G16"/>
    <mergeCell ref="A24:B24"/>
  </mergeCells>
  <pageMargins left="0.393055555555556" right="0.196527777777778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4"/>
  <sheetViews>
    <sheetView tabSelected="1" topLeftCell="A22" workbookViewId="0">
      <selection activeCell="G37" sqref="G37"/>
    </sheetView>
  </sheetViews>
  <sheetFormatPr defaultColWidth="8.88888888888889" defaultRowHeight="19" customHeight="1" outlineLevelCol="7"/>
  <cols>
    <col min="1" max="1" width="6.55555555555556" customWidth="1"/>
    <col min="2" max="2" width="8.88888888888889" style="1"/>
    <col min="3" max="3" width="7.33333333333333" customWidth="1"/>
    <col min="4" max="4" width="11.1111111111111" style="1" customWidth="1"/>
    <col min="5" max="5" width="9" customWidth="1"/>
    <col min="7" max="7" width="9.44444444444444" customWidth="1"/>
    <col min="8" max="8" width="11.5555555555556" customWidth="1"/>
  </cols>
  <sheetData>
    <row r="1" customHeight="1" spans="1:8">
      <c r="A1" s="2" t="s">
        <v>294</v>
      </c>
      <c r="B1" s="2"/>
      <c r="C1" s="2"/>
      <c r="D1" s="2"/>
      <c r="E1" s="2"/>
      <c r="F1" s="2"/>
      <c r="G1" s="2"/>
      <c r="H1" s="2"/>
    </row>
    <row r="2" customHeight="1" spans="1:8">
      <c r="A2" s="3" t="s">
        <v>1</v>
      </c>
      <c r="B2" s="3" t="s">
        <v>268</v>
      </c>
      <c r="C2" s="3" t="s">
        <v>2</v>
      </c>
      <c r="D2" s="3" t="s">
        <v>3</v>
      </c>
      <c r="E2" s="3" t="s">
        <v>295</v>
      </c>
      <c r="F2" s="3" t="s">
        <v>296</v>
      </c>
      <c r="G2" s="3" t="s">
        <v>297</v>
      </c>
      <c r="H2" s="2" t="s">
        <v>298</v>
      </c>
    </row>
    <row r="3" customHeight="1" spans="1:8">
      <c r="A3" s="4">
        <v>1</v>
      </c>
      <c r="B3" s="5" t="s">
        <v>27</v>
      </c>
      <c r="C3" s="4">
        <v>712</v>
      </c>
      <c r="D3" s="5" t="s">
        <v>299</v>
      </c>
      <c r="E3" s="4">
        <v>7050</v>
      </c>
      <c r="F3" s="5" t="s">
        <v>290</v>
      </c>
      <c r="G3" s="4">
        <v>45</v>
      </c>
      <c r="H3" s="6">
        <v>150</v>
      </c>
    </row>
    <row r="4" customHeight="1" spans="1:8">
      <c r="A4" s="4">
        <v>2</v>
      </c>
      <c r="B4" s="5" t="s">
        <v>27</v>
      </c>
      <c r="C4" s="4">
        <v>712</v>
      </c>
      <c r="D4" s="5" t="s">
        <v>299</v>
      </c>
      <c r="E4" s="4">
        <v>8972</v>
      </c>
      <c r="F4" s="5" t="s">
        <v>300</v>
      </c>
      <c r="G4" s="4">
        <v>35</v>
      </c>
      <c r="H4" s="7"/>
    </row>
    <row r="5" customHeight="1" spans="1:8">
      <c r="A5" s="4">
        <v>3</v>
      </c>
      <c r="B5" s="5" t="s">
        <v>27</v>
      </c>
      <c r="C5" s="4">
        <v>712</v>
      </c>
      <c r="D5" s="5" t="s">
        <v>299</v>
      </c>
      <c r="E5" s="4">
        <v>9682</v>
      </c>
      <c r="F5" s="5" t="s">
        <v>301</v>
      </c>
      <c r="G5" s="4">
        <v>35</v>
      </c>
      <c r="H5" s="7"/>
    </row>
    <row r="6" customHeight="1" spans="1:8">
      <c r="A6" s="4">
        <v>4</v>
      </c>
      <c r="B6" s="5" t="s">
        <v>27</v>
      </c>
      <c r="C6" s="4">
        <v>712</v>
      </c>
      <c r="D6" s="5" t="s">
        <v>299</v>
      </c>
      <c r="E6" s="4">
        <v>10650</v>
      </c>
      <c r="F6" s="5" t="s">
        <v>302</v>
      </c>
      <c r="G6" s="4">
        <v>35</v>
      </c>
      <c r="H6" s="8"/>
    </row>
    <row r="7" customHeight="1" spans="1:8">
      <c r="A7" s="4">
        <v>5</v>
      </c>
      <c r="B7" s="9" t="s">
        <v>27</v>
      </c>
      <c r="C7" s="10">
        <v>541</v>
      </c>
      <c r="D7" s="9" t="s">
        <v>303</v>
      </c>
      <c r="E7" s="10">
        <v>5665</v>
      </c>
      <c r="F7" s="9" t="s">
        <v>288</v>
      </c>
      <c r="G7" s="10">
        <v>37.5</v>
      </c>
      <c r="H7" s="6">
        <v>150</v>
      </c>
    </row>
    <row r="8" customHeight="1" spans="1:8">
      <c r="A8" s="4">
        <v>6</v>
      </c>
      <c r="B8" s="9" t="s">
        <v>27</v>
      </c>
      <c r="C8" s="10">
        <v>541</v>
      </c>
      <c r="D8" s="9" t="s">
        <v>303</v>
      </c>
      <c r="E8" s="10">
        <v>4033</v>
      </c>
      <c r="F8" s="5" t="s">
        <v>304</v>
      </c>
      <c r="G8" s="10">
        <v>37.5</v>
      </c>
      <c r="H8" s="7"/>
    </row>
    <row r="9" customHeight="1" spans="1:8">
      <c r="A9" s="4">
        <v>7</v>
      </c>
      <c r="B9" s="9" t="s">
        <v>27</v>
      </c>
      <c r="C9" s="10">
        <v>541</v>
      </c>
      <c r="D9" s="9" t="s">
        <v>303</v>
      </c>
      <c r="E9" s="10">
        <v>4133</v>
      </c>
      <c r="F9" s="5" t="s">
        <v>305</v>
      </c>
      <c r="G9" s="10">
        <v>37.5</v>
      </c>
      <c r="H9" s="7"/>
    </row>
    <row r="10" customHeight="1" spans="1:8">
      <c r="A10" s="4">
        <v>8</v>
      </c>
      <c r="B10" s="9" t="s">
        <v>27</v>
      </c>
      <c r="C10" s="10">
        <v>541</v>
      </c>
      <c r="D10" s="9" t="s">
        <v>303</v>
      </c>
      <c r="E10" s="10">
        <v>5407</v>
      </c>
      <c r="F10" s="5" t="s">
        <v>306</v>
      </c>
      <c r="G10" s="10">
        <v>37.5</v>
      </c>
      <c r="H10" s="8"/>
    </row>
    <row r="11" customHeight="1" spans="1:8">
      <c r="A11" s="4">
        <v>9</v>
      </c>
      <c r="B11" s="5" t="s">
        <v>27</v>
      </c>
      <c r="C11" s="4">
        <v>387</v>
      </c>
      <c r="D11" s="5" t="s">
        <v>307</v>
      </c>
      <c r="E11" s="4">
        <v>5408</v>
      </c>
      <c r="F11" s="5" t="s">
        <v>289</v>
      </c>
      <c r="G11" s="4">
        <v>40</v>
      </c>
      <c r="H11" s="6">
        <v>100</v>
      </c>
    </row>
    <row r="12" customHeight="1" spans="1:8">
      <c r="A12" s="4">
        <v>10</v>
      </c>
      <c r="B12" s="5" t="s">
        <v>27</v>
      </c>
      <c r="C12" s="4">
        <v>387</v>
      </c>
      <c r="D12" s="5" t="s">
        <v>307</v>
      </c>
      <c r="E12" s="4">
        <v>5701</v>
      </c>
      <c r="F12" s="5" t="s">
        <v>308</v>
      </c>
      <c r="G12" s="4">
        <v>30</v>
      </c>
      <c r="H12" s="7"/>
    </row>
    <row r="13" customHeight="1" spans="1:8">
      <c r="A13" s="4">
        <v>11</v>
      </c>
      <c r="B13" s="5" t="s">
        <v>27</v>
      </c>
      <c r="C13" s="4">
        <v>387</v>
      </c>
      <c r="D13" s="5" t="s">
        <v>307</v>
      </c>
      <c r="E13" s="4">
        <v>5782</v>
      </c>
      <c r="F13" s="5" t="s">
        <v>309</v>
      </c>
      <c r="G13" s="4">
        <v>30</v>
      </c>
      <c r="H13" s="8"/>
    </row>
    <row r="14" customHeight="1" spans="1:8">
      <c r="A14" s="4">
        <v>12</v>
      </c>
      <c r="B14" s="11" t="s">
        <v>279</v>
      </c>
      <c r="C14" s="12">
        <v>587</v>
      </c>
      <c r="D14" s="11" t="s">
        <v>310</v>
      </c>
      <c r="E14" s="12">
        <v>8073</v>
      </c>
      <c r="F14" s="11" t="s">
        <v>293</v>
      </c>
      <c r="G14" s="12">
        <v>250</v>
      </c>
      <c r="H14" s="13">
        <v>500</v>
      </c>
    </row>
    <row r="15" customHeight="1" spans="1:8">
      <c r="A15" s="4">
        <v>13</v>
      </c>
      <c r="B15" s="11" t="s">
        <v>279</v>
      </c>
      <c r="C15" s="12">
        <v>587</v>
      </c>
      <c r="D15" s="11" t="s">
        <v>310</v>
      </c>
      <c r="E15" s="12">
        <v>6497</v>
      </c>
      <c r="F15" s="11" t="s">
        <v>311</v>
      </c>
      <c r="G15" s="12">
        <v>250</v>
      </c>
      <c r="H15" s="14"/>
    </row>
    <row r="16" customHeight="1" spans="1:8">
      <c r="A16" s="4">
        <v>14</v>
      </c>
      <c r="B16" s="15" t="s">
        <v>312</v>
      </c>
      <c r="C16" s="15">
        <v>744</v>
      </c>
      <c r="D16" s="15" t="s">
        <v>313</v>
      </c>
      <c r="E16" s="15">
        <v>5519</v>
      </c>
      <c r="F16" s="15" t="s">
        <v>291</v>
      </c>
      <c r="G16" s="15">
        <v>50</v>
      </c>
      <c r="H16" s="16">
        <v>150</v>
      </c>
    </row>
    <row r="17" customHeight="1" spans="1:8">
      <c r="A17" s="4">
        <v>15</v>
      </c>
      <c r="B17" s="15" t="s">
        <v>312</v>
      </c>
      <c r="C17" s="15">
        <v>744</v>
      </c>
      <c r="D17" s="15" t="s">
        <v>313</v>
      </c>
      <c r="E17" s="17">
        <v>8436</v>
      </c>
      <c r="F17" s="17" t="s">
        <v>314</v>
      </c>
      <c r="G17" s="17">
        <v>50</v>
      </c>
      <c r="H17" s="18"/>
    </row>
    <row r="18" customHeight="1" spans="1:8">
      <c r="A18" s="4">
        <v>16</v>
      </c>
      <c r="B18" s="15" t="s">
        <v>312</v>
      </c>
      <c r="C18" s="15">
        <v>744</v>
      </c>
      <c r="D18" s="15" t="s">
        <v>313</v>
      </c>
      <c r="E18" s="17">
        <v>10848</v>
      </c>
      <c r="F18" s="17" t="s">
        <v>315</v>
      </c>
      <c r="G18" s="17">
        <v>50</v>
      </c>
      <c r="H18" s="19"/>
    </row>
    <row r="19" customHeight="1" spans="1:8">
      <c r="A19" s="4">
        <v>17</v>
      </c>
      <c r="B19" s="20" t="s">
        <v>312</v>
      </c>
      <c r="C19" s="21">
        <v>517</v>
      </c>
      <c r="D19" s="20" t="s">
        <v>316</v>
      </c>
      <c r="E19" s="21">
        <v>4024</v>
      </c>
      <c r="F19" s="20" t="s">
        <v>292</v>
      </c>
      <c r="G19" s="21">
        <v>50</v>
      </c>
      <c r="H19" s="21">
        <v>150</v>
      </c>
    </row>
    <row r="20" customHeight="1" spans="1:8">
      <c r="A20" s="4">
        <v>18</v>
      </c>
      <c r="B20" s="20" t="s">
        <v>312</v>
      </c>
      <c r="C20" s="21">
        <v>517</v>
      </c>
      <c r="D20" s="20" t="s">
        <v>316</v>
      </c>
      <c r="E20" s="21">
        <v>10809</v>
      </c>
      <c r="F20" s="20" t="s">
        <v>317</v>
      </c>
      <c r="G20" s="21">
        <v>50</v>
      </c>
      <c r="H20" s="21"/>
    </row>
    <row r="21" customHeight="1" spans="1:8">
      <c r="A21" s="4">
        <v>19</v>
      </c>
      <c r="B21" s="20" t="s">
        <v>312</v>
      </c>
      <c r="C21" s="21">
        <v>517</v>
      </c>
      <c r="D21" s="20" t="s">
        <v>316</v>
      </c>
      <c r="E21" s="21">
        <v>10893</v>
      </c>
      <c r="F21" s="20" t="s">
        <v>318</v>
      </c>
      <c r="G21" s="21">
        <v>50</v>
      </c>
      <c r="H21" s="21"/>
    </row>
    <row r="22" customHeight="1" spans="1:8">
      <c r="A22" s="4">
        <v>20</v>
      </c>
      <c r="B22" s="20" t="s">
        <v>35</v>
      </c>
      <c r="C22" s="21">
        <v>726</v>
      </c>
      <c r="D22" s="20" t="s">
        <v>319</v>
      </c>
      <c r="E22" s="21">
        <v>4117</v>
      </c>
      <c r="F22" s="20" t="s">
        <v>320</v>
      </c>
      <c r="G22" s="21">
        <v>180</v>
      </c>
      <c r="H22" s="6">
        <v>500</v>
      </c>
    </row>
    <row r="23" customHeight="1" spans="1:8">
      <c r="A23" s="4">
        <v>21</v>
      </c>
      <c r="B23" s="20" t="s">
        <v>35</v>
      </c>
      <c r="C23" s="21">
        <v>726</v>
      </c>
      <c r="D23" s="20" t="s">
        <v>319</v>
      </c>
      <c r="E23" s="21">
        <v>6607</v>
      </c>
      <c r="F23" s="20" t="s">
        <v>321</v>
      </c>
      <c r="G23" s="21">
        <v>160</v>
      </c>
      <c r="H23" s="7"/>
    </row>
    <row r="24" customHeight="1" spans="1:8">
      <c r="A24" s="4">
        <v>22</v>
      </c>
      <c r="B24" s="20" t="s">
        <v>35</v>
      </c>
      <c r="C24" s="21">
        <v>726</v>
      </c>
      <c r="D24" s="20" t="s">
        <v>319</v>
      </c>
      <c r="E24" s="21">
        <v>10177</v>
      </c>
      <c r="F24" s="20" t="s">
        <v>322</v>
      </c>
      <c r="G24" s="21">
        <v>160</v>
      </c>
      <c r="H24" s="8"/>
    </row>
    <row r="25" customHeight="1" spans="1:8">
      <c r="A25" s="4">
        <v>23</v>
      </c>
      <c r="B25" s="20" t="s">
        <v>35</v>
      </c>
      <c r="C25" s="21">
        <v>311</v>
      </c>
      <c r="D25" s="20" t="s">
        <v>323</v>
      </c>
      <c r="E25" s="21">
        <v>4093</v>
      </c>
      <c r="F25" s="20" t="s">
        <v>284</v>
      </c>
      <c r="G25" s="21">
        <v>250</v>
      </c>
      <c r="H25" s="6">
        <v>500</v>
      </c>
    </row>
    <row r="26" customHeight="1" spans="1:8">
      <c r="A26" s="4">
        <v>24</v>
      </c>
      <c r="B26" s="20" t="s">
        <v>35</v>
      </c>
      <c r="C26" s="21">
        <v>311</v>
      </c>
      <c r="D26" s="20" t="s">
        <v>323</v>
      </c>
      <c r="E26" s="21">
        <v>4302</v>
      </c>
      <c r="F26" s="20" t="s">
        <v>324</v>
      </c>
      <c r="G26" s="21">
        <v>250</v>
      </c>
      <c r="H26" s="8"/>
    </row>
    <row r="27" customHeight="1" spans="1:8">
      <c r="A27" s="4">
        <v>25</v>
      </c>
      <c r="B27" s="20" t="s">
        <v>35</v>
      </c>
      <c r="C27" s="4">
        <v>730</v>
      </c>
      <c r="D27" s="5" t="s">
        <v>325</v>
      </c>
      <c r="E27" s="4">
        <v>4325</v>
      </c>
      <c r="F27" s="5" t="s">
        <v>285</v>
      </c>
      <c r="G27" s="4">
        <v>125</v>
      </c>
      <c r="H27" s="6">
        <v>500</v>
      </c>
    </row>
    <row r="28" customHeight="1" spans="1:8">
      <c r="A28" s="4">
        <v>26</v>
      </c>
      <c r="B28" s="20" t="s">
        <v>35</v>
      </c>
      <c r="C28" s="4">
        <v>730</v>
      </c>
      <c r="D28" s="5" t="s">
        <v>325</v>
      </c>
      <c r="E28" s="4">
        <v>6810</v>
      </c>
      <c r="F28" s="5" t="s">
        <v>326</v>
      </c>
      <c r="G28" s="4">
        <v>125</v>
      </c>
      <c r="H28" s="7"/>
    </row>
    <row r="29" customHeight="1" spans="1:8">
      <c r="A29" s="4">
        <v>27</v>
      </c>
      <c r="B29" s="20" t="s">
        <v>35</v>
      </c>
      <c r="C29" s="4">
        <v>730</v>
      </c>
      <c r="D29" s="5" t="s">
        <v>325</v>
      </c>
      <c r="E29" s="4">
        <v>8038</v>
      </c>
      <c r="F29" s="5" t="s">
        <v>327</v>
      </c>
      <c r="G29" s="4">
        <v>125</v>
      </c>
      <c r="H29" s="7"/>
    </row>
    <row r="30" customHeight="1" spans="1:8">
      <c r="A30" s="4">
        <v>28</v>
      </c>
      <c r="B30" s="20" t="s">
        <v>35</v>
      </c>
      <c r="C30" s="4">
        <v>730</v>
      </c>
      <c r="D30" s="5" t="s">
        <v>325</v>
      </c>
      <c r="E30" s="4">
        <v>8338</v>
      </c>
      <c r="F30" s="5" t="s">
        <v>328</v>
      </c>
      <c r="G30" s="4">
        <v>125</v>
      </c>
      <c r="H30" s="8"/>
    </row>
    <row r="31" customHeight="1" spans="1:8">
      <c r="A31" s="4">
        <v>29</v>
      </c>
      <c r="B31" s="5" t="s">
        <v>35</v>
      </c>
      <c r="C31" s="4">
        <v>357</v>
      </c>
      <c r="D31" s="5" t="s">
        <v>329</v>
      </c>
      <c r="E31" s="4">
        <v>6989</v>
      </c>
      <c r="F31" s="5" t="s">
        <v>286</v>
      </c>
      <c r="G31" s="4">
        <v>60</v>
      </c>
      <c r="H31" s="6">
        <v>150</v>
      </c>
    </row>
    <row r="32" customHeight="1" spans="1:8">
      <c r="A32" s="4">
        <v>30</v>
      </c>
      <c r="B32" s="5" t="s">
        <v>35</v>
      </c>
      <c r="C32" s="4">
        <v>357</v>
      </c>
      <c r="D32" s="5" t="s">
        <v>329</v>
      </c>
      <c r="E32" s="4">
        <v>10792</v>
      </c>
      <c r="F32" s="5" t="s">
        <v>330</v>
      </c>
      <c r="G32" s="4">
        <v>60</v>
      </c>
      <c r="H32" s="7"/>
    </row>
    <row r="33" customHeight="1" spans="1:8">
      <c r="A33" s="4">
        <v>31</v>
      </c>
      <c r="B33" s="5" t="s">
        <v>35</v>
      </c>
      <c r="C33" s="4">
        <v>357</v>
      </c>
      <c r="D33" s="5" t="s">
        <v>329</v>
      </c>
      <c r="E33" s="4">
        <v>10932</v>
      </c>
      <c r="F33" s="5" t="s">
        <v>331</v>
      </c>
      <c r="G33" s="4">
        <v>30</v>
      </c>
      <c r="H33" s="8"/>
    </row>
    <row r="34" customHeight="1" spans="1:8">
      <c r="A34" s="22" t="s">
        <v>332</v>
      </c>
      <c r="B34" s="23"/>
      <c r="C34" s="23"/>
      <c r="D34" s="23"/>
      <c r="E34" s="23"/>
      <c r="F34" s="24"/>
      <c r="G34" s="25">
        <f>SUM(G3:G33)</f>
        <v>2850</v>
      </c>
      <c r="H34" s="26"/>
    </row>
  </sheetData>
  <mergeCells count="12">
    <mergeCell ref="A1:H1"/>
    <mergeCell ref="A34:F34"/>
    <mergeCell ref="H3:H6"/>
    <mergeCell ref="H7:H10"/>
    <mergeCell ref="H11:H13"/>
    <mergeCell ref="H14:H15"/>
    <mergeCell ref="H16:H18"/>
    <mergeCell ref="H19:H21"/>
    <mergeCell ref="H22:H24"/>
    <mergeCell ref="H25:H26"/>
    <mergeCell ref="H27:H30"/>
    <mergeCell ref="H31:H3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考核目标</vt:lpstr>
      <vt:lpstr>片区完成情况</vt:lpstr>
      <vt:lpstr>处罚门店</vt:lpstr>
      <vt:lpstr>奖励门店</vt:lpstr>
      <vt:lpstr>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terms:modified xsi:type="dcterms:W3CDTF">2017-07-04T01:53:20Z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