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3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V17" i="1"/>
  <c r="U17"/>
  <c r="T17"/>
  <c r="S17"/>
  <c r="R17"/>
  <c r="Q17"/>
  <c r="P17"/>
  <c r="N17"/>
  <c r="L17"/>
  <c r="I17"/>
  <c r="H17"/>
  <c r="G17"/>
  <c r="F17"/>
  <c r="E17"/>
  <c r="D17"/>
  <c r="C17"/>
  <c r="V16"/>
  <c r="U16"/>
  <c r="T16"/>
  <c r="S16"/>
  <c r="R16"/>
  <c r="Q16"/>
  <c r="P16"/>
  <c r="N16"/>
  <c r="L16"/>
  <c r="I16"/>
  <c r="H16"/>
  <c r="G16"/>
  <c r="D16"/>
  <c r="V15"/>
  <c r="U15"/>
  <c r="T15"/>
  <c r="S15"/>
  <c r="R15"/>
  <c r="Q15"/>
  <c r="P15"/>
  <c r="N15"/>
  <c r="L15"/>
  <c r="I15"/>
  <c r="H15"/>
  <c r="G15"/>
  <c r="D15"/>
  <c r="V14"/>
  <c r="U14"/>
  <c r="T14"/>
  <c r="S14"/>
  <c r="R14"/>
  <c r="Q14"/>
  <c r="P14"/>
  <c r="N14"/>
  <c r="L14"/>
  <c r="I14"/>
  <c r="H14"/>
  <c r="D14"/>
  <c r="V13"/>
  <c r="U13"/>
  <c r="T13"/>
  <c r="S13"/>
  <c r="R13"/>
  <c r="Q13"/>
  <c r="P13"/>
  <c r="N13"/>
  <c r="L13"/>
  <c r="I13"/>
  <c r="H13"/>
  <c r="D13"/>
  <c r="V12"/>
  <c r="U12"/>
  <c r="T12"/>
  <c r="S12"/>
  <c r="R12"/>
  <c r="Q12"/>
  <c r="P12"/>
  <c r="N12"/>
  <c r="L12"/>
  <c r="I12"/>
  <c r="H12"/>
  <c r="G12"/>
  <c r="D12"/>
  <c r="V11"/>
  <c r="U11"/>
  <c r="T11"/>
  <c r="S11"/>
  <c r="R11"/>
  <c r="Q11"/>
  <c r="P11"/>
  <c r="N11"/>
  <c r="L11"/>
  <c r="I11"/>
  <c r="H11"/>
  <c r="D11"/>
  <c r="V10"/>
  <c r="U10"/>
  <c r="T10"/>
  <c r="S10"/>
  <c r="R10"/>
  <c r="Q10"/>
  <c r="P10"/>
  <c r="N10"/>
  <c r="L10"/>
  <c r="I10"/>
  <c r="H10"/>
  <c r="G10"/>
  <c r="D10"/>
  <c r="V9"/>
  <c r="U9"/>
  <c r="T9"/>
  <c r="S9"/>
  <c r="R9"/>
  <c r="Q9"/>
  <c r="P9"/>
  <c r="N9"/>
  <c r="L9"/>
  <c r="I9"/>
  <c r="H9"/>
  <c r="G9"/>
  <c r="D9"/>
  <c r="V8"/>
  <c r="U8"/>
  <c r="T8"/>
  <c r="S8"/>
  <c r="R8"/>
  <c r="Q8"/>
  <c r="P8"/>
  <c r="N8"/>
  <c r="L8"/>
  <c r="I8"/>
  <c r="H8"/>
  <c r="D8"/>
  <c r="V7"/>
  <c r="U7"/>
  <c r="T7"/>
  <c r="S7"/>
  <c r="R7"/>
  <c r="Q7"/>
  <c r="P7"/>
  <c r="N7"/>
  <c r="L7"/>
  <c r="I7"/>
  <c r="H7"/>
  <c r="G7"/>
  <c r="D7"/>
  <c r="V6"/>
  <c r="U6"/>
  <c r="T6"/>
  <c r="S6"/>
  <c r="R6"/>
  <c r="Q6"/>
  <c r="P6"/>
  <c r="N6"/>
  <c r="L6"/>
  <c r="I6"/>
  <c r="H6"/>
  <c r="D6"/>
  <c r="V5"/>
  <c r="U5"/>
  <c r="T5"/>
  <c r="S5"/>
  <c r="R5"/>
  <c r="Q5"/>
  <c r="P5"/>
  <c r="N5"/>
  <c r="L5"/>
  <c r="I5"/>
  <c r="H5"/>
  <c r="D5"/>
  <c r="V4"/>
  <c r="U4"/>
  <c r="T4"/>
  <c r="S4"/>
  <c r="R4"/>
  <c r="Q4"/>
  <c r="P4"/>
  <c r="N4"/>
  <c r="L4"/>
  <c r="I4"/>
  <c r="H4"/>
  <c r="G4"/>
  <c r="D4"/>
</calcChain>
</file>

<file path=xl/sharedStrings.xml><?xml version="1.0" encoding="utf-8"?>
<sst xmlns="http://schemas.openxmlformats.org/spreadsheetml/2006/main" count="74" uniqueCount="61">
  <si>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</si>
  <si>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</si>
  <si>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</si>
  <si>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</si>
  <si>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</si>
  <si>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</si>
  <si>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</si>
  <si>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</si>
  <si>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</si>
  <si>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</si>
  <si>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</si>
  <si>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</si>
  <si>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</si>
  <si>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</si>
  <si>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</si>
  <si>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</si>
  <si>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</si>
  <si>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</si>
  <si>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</si>
  <si>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</si>
  <si>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</si>
  <si>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</si>
  <si>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</si>
  <si>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</si>
  <si>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</si>
  <si>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</si>
  <si>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</si>
  <si>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</si>
  <si>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</si>
  <si>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</si>
  <si>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</si>
  <si>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</si>
  <si>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</si>
  <si>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</si>
  <si>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</si>
  <si>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</si>
  <si>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</si>
  <si>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</si>
  <si>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</si>
  <si>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</si>
  <si>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</si>
  <si>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</si>
  <si>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</si>
  <si>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</si>
  <si>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</si>
  <si>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</si>
  <si>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</si>
  <si>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</si>
  <si>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</si>
  <si>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</si>
  <si>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</si>
  <si>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</si>
  <si>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</si>
  <si>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</si>
  <si>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</si>
  <si>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</si>
  <si>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3公里</t>
    <phoneticPr fontId="8" type="noConversion"/>
  </si>
  <si>
    <t>骑自行车</t>
    <phoneticPr fontId="8" type="noConversion"/>
  </si>
  <si>
    <t>0.3小时</t>
    <phoneticPr fontId="8" type="noConversion"/>
  </si>
  <si>
    <t>能</t>
    <phoneticPr fontId="8" type="noConversion"/>
  </si>
  <si>
    <t>成都农商银行金牛洞子口支行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</si>
</sst>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</font>
    <font>
      <b/>
      <sz val="10"/>
      <name val="宋体"/>
      <charset val="134"/>
    </font>
    <font>
      <b/>
      <sz val="10"/>
      <name val="Arial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horizontal="left"/>
    </xf>
    <xf numFmtId="177" fontId="5" fillId="0" borderId="1" xfId="5" applyNumberFormat="1" applyFont="1" applyFill="1" applyBorder="1" applyAlignment="1">
      <alignment horizontal="center"/>
    </xf>
    <xf numFmtId="177" fontId="5" fillId="0" borderId="1" xfId="5" applyNumberFormat="1" applyFont="1" applyFill="1" applyBorder="1" applyAlignment="1">
      <alignment horizontal="left"/>
    </xf>
    <xf numFmtId="0" fontId="5" fillId="0" borderId="1" xfId="4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" applyFont="1" applyFill="1" applyBorder="1" applyAlignment="1">
      <alignment horizontal="left"/>
    </xf>
    <xf numFmtId="176" fontId="5" fillId="0" borderId="1" xfId="1" applyNumberFormat="1" applyFont="1" applyFill="1" applyBorder="1" applyAlignment="1">
      <alignment horizontal="left"/>
    </xf>
    <xf numFmtId="0" fontId="5" fillId="0" borderId="1" xfId="5" applyNumberFormat="1" applyFont="1" applyFill="1" applyBorder="1" applyAlignment="1">
      <alignment horizontal="left" wrapText="1"/>
    </xf>
    <xf numFmtId="10" fontId="5" fillId="0" borderId="1" xfId="1" applyNumberFormat="1" applyFont="1" applyFill="1" applyBorder="1" applyAlignment="1">
      <alignment horizontal="left"/>
    </xf>
    <xf numFmtId="176" fontId="7" fillId="0" borderId="1" xfId="1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3" fillId="0" borderId="0" xfId="0" applyFont="1" applyFill="1" applyAlignment="1">
      <alignment horizontal="center"/>
    </xf>
  </cellXfs>
  <cellStyles count="6">
    <cellStyle name="百分比 2" xfId="1"/>
    <cellStyle name="常规" xfId="0" builtinId="0"/>
    <cellStyle name="常规 2" xfId="2"/>
    <cellStyle name="常规 3" xfId="3"/>
    <cellStyle name="常规 4" xfId="4"/>
    <cellStyle name="常规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17"/>
  <sheetViews>
    <sheetView tabSelected="1" workbookViewId="0">
      <selection activeCell="AB11" sqref="AB11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spans="1:29" ht="22.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3" spans="1:29" ht="33.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 ht="15">
      <c r="A4" s="5" t="s">
        <v>30</v>
      </c>
      <c r="B4" s="5" t="s">
        <v>31</v>
      </c>
      <c r="C4" s="6">
        <v>1643</v>
      </c>
      <c r="D4" s="7">
        <f t="shared" ref="D4:D16" si="0">C4*1.2</f>
        <v>1971.6</v>
      </c>
      <c r="E4" s="7">
        <v>1863</v>
      </c>
      <c r="F4" s="8">
        <v>2200</v>
      </c>
      <c r="G4" s="9">
        <f t="shared" ref="G4:G10" si="1">F4</f>
        <v>2200</v>
      </c>
      <c r="H4" s="10">
        <f t="shared" ref="H4:H16" si="2">G4*30</f>
        <v>66000</v>
      </c>
      <c r="I4" s="14">
        <f t="shared" ref="I4:I16" si="3">(G4-C4)/C4</f>
        <v>0.33901399878271499</v>
      </c>
      <c r="J4" s="15" t="s">
        <v>32</v>
      </c>
      <c r="K4" s="16">
        <v>2.0295379526229201E-2</v>
      </c>
      <c r="L4" s="7">
        <f t="shared" ref="L4:L16" si="4">H4*K4</f>
        <v>1339.4950487311301</v>
      </c>
      <c r="M4" s="14">
        <v>0.14283724749307999</v>
      </c>
      <c r="N4" s="7">
        <f t="shared" ref="N4:N16" si="5">M4*H4</f>
        <v>9427.2583345432795</v>
      </c>
      <c r="O4" s="7">
        <v>66.38</v>
      </c>
      <c r="P4" s="6">
        <f t="shared" ref="P4:P16" si="6">H4/O4</f>
        <v>994.27538415185302</v>
      </c>
      <c r="Q4" s="19">
        <f>G4*1.08</f>
        <v>2376</v>
      </c>
      <c r="R4" s="10">
        <f t="shared" ref="R4:R16" si="7">Q4*30</f>
        <v>71280</v>
      </c>
      <c r="S4" s="7">
        <f t="shared" ref="S4:S16" si="8">R4*J4</f>
        <v>24955.128000000001</v>
      </c>
      <c r="T4" s="10">
        <f>G4*1.16</f>
        <v>2552</v>
      </c>
      <c r="U4" s="10">
        <f t="shared" ref="U4:U16" si="9">T4*30</f>
        <v>76560</v>
      </c>
      <c r="V4" s="7">
        <f t="shared" ref="V4:V16" si="10">U4*J4</f>
        <v>26803.655999999999</v>
      </c>
      <c r="W4" s="20"/>
      <c r="X4" s="20"/>
      <c r="Y4" s="20"/>
      <c r="Z4" s="22"/>
      <c r="AA4" s="23"/>
      <c r="AB4" s="23"/>
      <c r="AC4" s="23"/>
    </row>
    <row r="5" spans="1:29" ht="15">
      <c r="A5" s="5" t="s">
        <v>33</v>
      </c>
      <c r="B5" s="5" t="s">
        <v>31</v>
      </c>
      <c r="C5" s="6">
        <v>2253</v>
      </c>
      <c r="D5" s="7">
        <f t="shared" si="0"/>
        <v>2703.6</v>
      </c>
      <c r="E5" s="7">
        <v>2529</v>
      </c>
      <c r="F5" s="8">
        <v>3000</v>
      </c>
      <c r="G5" s="9">
        <v>2800</v>
      </c>
      <c r="H5" s="10">
        <f t="shared" si="2"/>
        <v>84000</v>
      </c>
      <c r="I5" s="14">
        <f t="shared" si="3"/>
        <v>0.24278739458499801</v>
      </c>
      <c r="J5" s="15" t="s">
        <v>34</v>
      </c>
      <c r="K5" s="16">
        <v>4.4441551332971098E-2</v>
      </c>
      <c r="L5" s="7">
        <f t="shared" si="4"/>
        <v>3733.0903119695699</v>
      </c>
      <c r="M5" s="14">
        <v>0.09</v>
      </c>
      <c r="N5" s="7">
        <f t="shared" si="5"/>
        <v>7560</v>
      </c>
      <c r="O5" s="7">
        <v>62.32</v>
      </c>
      <c r="P5" s="6">
        <f t="shared" si="6"/>
        <v>1347.8818998716299</v>
      </c>
      <c r="Q5" s="19">
        <f>G5*1.08</f>
        <v>3024</v>
      </c>
      <c r="R5" s="10">
        <f t="shared" si="7"/>
        <v>90720</v>
      </c>
      <c r="S5" s="7">
        <f t="shared" si="8"/>
        <v>30046.464</v>
      </c>
      <c r="T5" s="10">
        <f>G5*1.16</f>
        <v>3248</v>
      </c>
      <c r="U5" s="10">
        <f t="shared" si="9"/>
        <v>97440</v>
      </c>
      <c r="V5" s="7">
        <f t="shared" si="10"/>
        <v>32272.128000000001</v>
      </c>
      <c r="W5" s="20"/>
      <c r="X5" s="20"/>
      <c r="Y5" s="20"/>
      <c r="Z5" s="22"/>
      <c r="AA5" s="23"/>
      <c r="AB5" s="23"/>
      <c r="AC5" s="23"/>
    </row>
    <row r="6" spans="1:29" ht="15">
      <c r="A6" s="5" t="s">
        <v>35</v>
      </c>
      <c r="B6" s="5" t="s">
        <v>31</v>
      </c>
      <c r="C6" s="6">
        <v>2568</v>
      </c>
      <c r="D6" s="7">
        <f t="shared" si="0"/>
        <v>3081.6</v>
      </c>
      <c r="E6" s="7">
        <v>3877</v>
      </c>
      <c r="F6" s="8">
        <v>3600</v>
      </c>
      <c r="G6" s="9">
        <v>3800</v>
      </c>
      <c r="H6" s="10">
        <f t="shared" si="2"/>
        <v>114000</v>
      </c>
      <c r="I6" s="14">
        <f t="shared" si="3"/>
        <v>0.47975077881619899</v>
      </c>
      <c r="J6" s="15" t="s">
        <v>36</v>
      </c>
      <c r="K6" s="16">
        <v>2.3856523555260901E-2</v>
      </c>
      <c r="L6" s="7">
        <f t="shared" si="4"/>
        <v>2719.6436852997399</v>
      </c>
      <c r="M6" s="14">
        <v>0.11</v>
      </c>
      <c r="N6" s="7">
        <f t="shared" si="5"/>
        <v>12540</v>
      </c>
      <c r="O6" s="7">
        <v>76.41</v>
      </c>
      <c r="P6" s="6">
        <f t="shared" si="6"/>
        <v>1491.95131527287</v>
      </c>
      <c r="Q6" s="19">
        <f t="shared" ref="Q6:Q12" si="11">G6*1.06</f>
        <v>4028</v>
      </c>
      <c r="R6" s="10">
        <f t="shared" si="7"/>
        <v>120840</v>
      </c>
      <c r="S6" s="7">
        <f t="shared" si="8"/>
        <v>34910.675999999999</v>
      </c>
      <c r="T6" s="10">
        <f t="shared" ref="T6:T12" si="12">G6*1.12</f>
        <v>4256</v>
      </c>
      <c r="U6" s="10">
        <f t="shared" si="9"/>
        <v>127680</v>
      </c>
      <c r="V6" s="7">
        <f t="shared" si="10"/>
        <v>36886.752</v>
      </c>
      <c r="W6" s="20"/>
      <c r="X6" s="20"/>
      <c r="Y6" s="20"/>
      <c r="Z6" s="22"/>
      <c r="AA6" s="23"/>
      <c r="AB6" s="23"/>
      <c r="AC6" s="23"/>
    </row>
    <row r="7" spans="1:29" ht="15">
      <c r="A7" s="5" t="s">
        <v>37</v>
      </c>
      <c r="B7" s="5" t="s">
        <v>31</v>
      </c>
      <c r="C7" s="6">
        <v>2300</v>
      </c>
      <c r="D7" s="7">
        <f t="shared" si="0"/>
        <v>2760</v>
      </c>
      <c r="E7" s="7">
        <v>3254</v>
      </c>
      <c r="F7" s="8">
        <v>3300</v>
      </c>
      <c r="G7" s="9">
        <f t="shared" si="1"/>
        <v>3300</v>
      </c>
      <c r="H7" s="10">
        <f t="shared" si="2"/>
        <v>99000</v>
      </c>
      <c r="I7" s="14">
        <f t="shared" si="3"/>
        <v>0.434782608695652</v>
      </c>
      <c r="J7" s="15" t="s">
        <v>38</v>
      </c>
      <c r="K7" s="16">
        <v>2.5926117160899501E-2</v>
      </c>
      <c r="L7" s="7">
        <f t="shared" si="4"/>
        <v>2566.6855989290498</v>
      </c>
      <c r="M7" s="14">
        <v>0.108147110354157</v>
      </c>
      <c r="N7" s="7">
        <f t="shared" si="5"/>
        <v>10706.5639250615</v>
      </c>
      <c r="O7" s="7">
        <v>74.09</v>
      </c>
      <c r="P7" s="6">
        <f t="shared" si="6"/>
        <v>1336.2127142664301</v>
      </c>
      <c r="Q7" s="19">
        <f t="shared" si="11"/>
        <v>3498</v>
      </c>
      <c r="R7" s="10">
        <f t="shared" si="7"/>
        <v>104940</v>
      </c>
      <c r="S7" s="7">
        <f t="shared" si="8"/>
        <v>29635.056</v>
      </c>
      <c r="T7" s="10">
        <f t="shared" si="12"/>
        <v>3696</v>
      </c>
      <c r="U7" s="10">
        <f t="shared" si="9"/>
        <v>110880</v>
      </c>
      <c r="V7" s="7">
        <f t="shared" si="10"/>
        <v>31312.511999999999</v>
      </c>
      <c r="W7" s="20"/>
      <c r="X7" s="20"/>
      <c r="Y7" s="20"/>
      <c r="Z7" s="22"/>
      <c r="AA7" s="23"/>
      <c r="AB7" s="23"/>
      <c r="AC7" s="23"/>
    </row>
    <row r="8" spans="1:29" ht="15">
      <c r="A8" s="5" t="s">
        <v>39</v>
      </c>
      <c r="B8" s="5" t="s">
        <v>31</v>
      </c>
      <c r="C8" s="6">
        <v>2864</v>
      </c>
      <c r="D8" s="7">
        <f t="shared" si="0"/>
        <v>3436.8</v>
      </c>
      <c r="E8" s="7">
        <v>3163</v>
      </c>
      <c r="F8" s="8">
        <v>3600</v>
      </c>
      <c r="G8" s="9">
        <v>3600</v>
      </c>
      <c r="H8" s="10">
        <f t="shared" si="2"/>
        <v>108000</v>
      </c>
      <c r="I8" s="14">
        <f t="shared" si="3"/>
        <v>0.25698324022346403</v>
      </c>
      <c r="J8" s="15" t="s">
        <v>40</v>
      </c>
      <c r="K8" s="16">
        <v>2.3910265905715499E-2</v>
      </c>
      <c r="L8" s="7">
        <f t="shared" si="4"/>
        <v>2582.30871781727</v>
      </c>
      <c r="M8" s="14">
        <v>0.12756181092899299</v>
      </c>
      <c r="N8" s="7">
        <f t="shared" si="5"/>
        <v>13776.675580331201</v>
      </c>
      <c r="O8" s="7">
        <v>76.22</v>
      </c>
      <c r="P8" s="6">
        <f t="shared" si="6"/>
        <v>1416.9509315140399</v>
      </c>
      <c r="Q8" s="19">
        <f t="shared" si="11"/>
        <v>3816</v>
      </c>
      <c r="R8" s="10">
        <f t="shared" si="7"/>
        <v>114480</v>
      </c>
      <c r="S8" s="7">
        <f t="shared" si="8"/>
        <v>36759.527999999998</v>
      </c>
      <c r="T8" s="10">
        <f t="shared" si="12"/>
        <v>4032</v>
      </c>
      <c r="U8" s="10">
        <f t="shared" si="9"/>
        <v>120960</v>
      </c>
      <c r="V8" s="7">
        <f t="shared" si="10"/>
        <v>38840.256000000001</v>
      </c>
      <c r="W8" s="20"/>
      <c r="X8" s="20"/>
      <c r="Y8" s="20"/>
      <c r="Z8" s="22"/>
      <c r="AA8" s="23"/>
      <c r="AB8" s="23"/>
      <c r="AC8" s="23"/>
    </row>
    <row r="9" spans="1:29" ht="15">
      <c r="A9" s="5" t="s">
        <v>41</v>
      </c>
      <c r="B9" s="5" t="s">
        <v>31</v>
      </c>
      <c r="C9" s="6">
        <v>2738</v>
      </c>
      <c r="D9" s="7">
        <f t="shared" si="0"/>
        <v>3285.6</v>
      </c>
      <c r="E9" s="7">
        <v>5136</v>
      </c>
      <c r="F9" s="8">
        <v>4600</v>
      </c>
      <c r="G9" s="9">
        <f t="shared" si="1"/>
        <v>4600</v>
      </c>
      <c r="H9" s="10">
        <f t="shared" si="2"/>
        <v>138000</v>
      </c>
      <c r="I9" s="14">
        <f t="shared" si="3"/>
        <v>0.68005843681519396</v>
      </c>
      <c r="J9" s="15" t="s">
        <v>42</v>
      </c>
      <c r="K9" s="16">
        <v>3.0368801359696999E-2</v>
      </c>
      <c r="L9" s="7">
        <f t="shared" si="4"/>
        <v>4190.8945876381904</v>
      </c>
      <c r="M9" s="14">
        <v>0.105</v>
      </c>
      <c r="N9" s="7">
        <f t="shared" si="5"/>
        <v>14490</v>
      </c>
      <c r="O9" s="7">
        <v>79.31</v>
      </c>
      <c r="P9" s="6">
        <f t="shared" si="6"/>
        <v>1740.0075652502801</v>
      </c>
      <c r="Q9" s="19">
        <f t="shared" si="11"/>
        <v>4876</v>
      </c>
      <c r="R9" s="10">
        <f t="shared" si="7"/>
        <v>146280</v>
      </c>
      <c r="S9" s="7">
        <f t="shared" si="8"/>
        <v>44542.26</v>
      </c>
      <c r="T9" s="10">
        <f t="shared" si="12"/>
        <v>5152</v>
      </c>
      <c r="U9" s="10">
        <f t="shared" si="9"/>
        <v>154560</v>
      </c>
      <c r="V9" s="7">
        <f t="shared" si="10"/>
        <v>47063.519999999997</v>
      </c>
      <c r="W9" s="20"/>
      <c r="X9" s="20"/>
      <c r="Y9" s="20"/>
      <c r="Z9" s="22"/>
      <c r="AA9" s="23"/>
      <c r="AB9" s="23"/>
      <c r="AC9" s="23"/>
    </row>
    <row r="10" spans="1:29" ht="15">
      <c r="A10" s="5" t="s">
        <v>43</v>
      </c>
      <c r="B10" s="5" t="s">
        <v>31</v>
      </c>
      <c r="C10" s="6">
        <v>2456</v>
      </c>
      <c r="D10" s="7">
        <f t="shared" si="0"/>
        <v>2947.2</v>
      </c>
      <c r="E10" s="7">
        <v>2278</v>
      </c>
      <c r="F10" s="8">
        <v>3000</v>
      </c>
      <c r="G10" s="9">
        <f t="shared" si="1"/>
        <v>3000</v>
      </c>
      <c r="H10" s="10">
        <f t="shared" si="2"/>
        <v>90000</v>
      </c>
      <c r="I10" s="14">
        <f t="shared" si="3"/>
        <v>0.22149837133550501</v>
      </c>
      <c r="J10" s="15" t="s">
        <v>44</v>
      </c>
      <c r="K10" s="16">
        <v>3.2086292795846599E-2</v>
      </c>
      <c r="L10" s="7">
        <f t="shared" si="4"/>
        <v>2887.76635162619</v>
      </c>
      <c r="M10" s="14">
        <v>0.12845734635859199</v>
      </c>
      <c r="N10" s="7">
        <f t="shared" si="5"/>
        <v>11561.1611722733</v>
      </c>
      <c r="O10" s="7">
        <v>63.14</v>
      </c>
      <c r="P10" s="6">
        <f t="shared" si="6"/>
        <v>1425.40386442825</v>
      </c>
      <c r="Q10" s="19">
        <f t="shared" si="11"/>
        <v>3180</v>
      </c>
      <c r="R10" s="10">
        <f t="shared" si="7"/>
        <v>95400</v>
      </c>
      <c r="S10" s="7">
        <f t="shared" si="8"/>
        <v>32445.54</v>
      </c>
      <c r="T10" s="10">
        <f t="shared" si="12"/>
        <v>3360</v>
      </c>
      <c r="U10" s="10">
        <f t="shared" si="9"/>
        <v>100800</v>
      </c>
      <c r="V10" s="7">
        <f t="shared" si="10"/>
        <v>34282.080000000002</v>
      </c>
      <c r="W10" s="20"/>
      <c r="X10" s="20"/>
      <c r="Y10" s="20"/>
      <c r="Z10" s="22"/>
      <c r="AA10" s="23"/>
      <c r="AB10" s="23"/>
      <c r="AC10" s="23"/>
    </row>
    <row r="11" spans="1:29" ht="15">
      <c r="A11" s="5" t="s">
        <v>45</v>
      </c>
      <c r="B11" s="5" t="s">
        <v>31</v>
      </c>
      <c r="C11" s="6">
        <v>3548</v>
      </c>
      <c r="D11" s="7">
        <f t="shared" si="0"/>
        <v>4257.6000000000004</v>
      </c>
      <c r="E11" s="7">
        <v>4414</v>
      </c>
      <c r="F11" s="8">
        <v>5000</v>
      </c>
      <c r="G11" s="9">
        <v>4800</v>
      </c>
      <c r="H11" s="10">
        <f t="shared" si="2"/>
        <v>144000</v>
      </c>
      <c r="I11" s="14">
        <f t="shared" si="3"/>
        <v>0.35287485907553601</v>
      </c>
      <c r="J11" s="15" t="s">
        <v>34</v>
      </c>
      <c r="K11" s="16">
        <v>5.9647771487389402E-2</v>
      </c>
      <c r="L11" s="7">
        <f t="shared" si="4"/>
        <v>8589.2790941840703</v>
      </c>
      <c r="M11" s="14">
        <v>0.115182406683579</v>
      </c>
      <c r="N11" s="7">
        <f t="shared" si="5"/>
        <v>16586.266562435401</v>
      </c>
      <c r="O11" s="7">
        <v>60.38</v>
      </c>
      <c r="P11" s="6">
        <f t="shared" si="6"/>
        <v>2384.8956608148401</v>
      </c>
      <c r="Q11" s="19">
        <f t="shared" si="11"/>
        <v>5088</v>
      </c>
      <c r="R11" s="10">
        <f t="shared" si="7"/>
        <v>152640</v>
      </c>
      <c r="S11" s="7">
        <f t="shared" si="8"/>
        <v>50554.368000000002</v>
      </c>
      <c r="T11" s="10">
        <f t="shared" si="12"/>
        <v>5376</v>
      </c>
      <c r="U11" s="10">
        <f t="shared" si="9"/>
        <v>161280</v>
      </c>
      <c r="V11" s="7">
        <f t="shared" si="10"/>
        <v>53415.936000000002</v>
      </c>
      <c r="W11" s="20"/>
      <c r="X11" s="20"/>
      <c r="Y11" s="20"/>
      <c r="Z11" s="22"/>
      <c r="AA11" s="23"/>
      <c r="AB11" s="23"/>
      <c r="AC11" s="23"/>
    </row>
    <row r="12" spans="1:29" ht="15">
      <c r="A12" s="5" t="s">
        <v>46</v>
      </c>
      <c r="B12" s="5" t="s">
        <v>31</v>
      </c>
      <c r="C12" s="6">
        <v>3512</v>
      </c>
      <c r="D12" s="7">
        <f t="shared" si="0"/>
        <v>4214.3999999999996</v>
      </c>
      <c r="E12" s="7">
        <v>4967</v>
      </c>
      <c r="F12" s="8">
        <v>4700</v>
      </c>
      <c r="G12" s="9">
        <f t="shared" ref="G12:G16" si="13">F12</f>
        <v>4700</v>
      </c>
      <c r="H12" s="10">
        <f t="shared" si="2"/>
        <v>141000</v>
      </c>
      <c r="I12" s="14">
        <f t="shared" si="3"/>
        <v>0.33826879271070598</v>
      </c>
      <c r="J12" s="15" t="s">
        <v>47</v>
      </c>
      <c r="K12" s="16">
        <v>0.17956927889409599</v>
      </c>
      <c r="L12" s="7">
        <f t="shared" si="4"/>
        <v>25319.2683240675</v>
      </c>
      <c r="M12" s="14">
        <v>0.12765590199715601</v>
      </c>
      <c r="N12" s="7">
        <f t="shared" si="5"/>
        <v>17999.482181599</v>
      </c>
      <c r="O12" s="7">
        <v>87.88</v>
      </c>
      <c r="P12" s="6">
        <f t="shared" si="6"/>
        <v>1604.4606281292699</v>
      </c>
      <c r="Q12" s="19">
        <f t="shared" si="11"/>
        <v>4982</v>
      </c>
      <c r="R12" s="10">
        <f t="shared" si="7"/>
        <v>149460</v>
      </c>
      <c r="S12" s="7">
        <f t="shared" si="8"/>
        <v>49755.233999999997</v>
      </c>
      <c r="T12" s="10">
        <f t="shared" si="12"/>
        <v>5264</v>
      </c>
      <c r="U12" s="10">
        <f t="shared" si="9"/>
        <v>157920</v>
      </c>
      <c r="V12" s="7">
        <f t="shared" si="10"/>
        <v>52571.567999999999</v>
      </c>
      <c r="W12" s="20"/>
      <c r="X12" s="20"/>
      <c r="Y12" s="20"/>
      <c r="Z12" s="22"/>
      <c r="AA12" s="23"/>
      <c r="AB12" s="23"/>
      <c r="AC12" s="23"/>
    </row>
    <row r="13" spans="1:29" ht="15">
      <c r="A13" s="5" t="s">
        <v>48</v>
      </c>
      <c r="B13" s="5" t="s">
        <v>31</v>
      </c>
      <c r="C13" s="6">
        <v>4029</v>
      </c>
      <c r="D13" s="7">
        <f t="shared" si="0"/>
        <v>4834.8</v>
      </c>
      <c r="E13" s="7">
        <v>5514</v>
      </c>
      <c r="F13" s="8">
        <v>6700</v>
      </c>
      <c r="G13" s="9">
        <v>6500</v>
      </c>
      <c r="H13" s="10">
        <f t="shared" si="2"/>
        <v>195000</v>
      </c>
      <c r="I13" s="14">
        <f t="shared" si="3"/>
        <v>0.61330354926780795</v>
      </c>
      <c r="J13" s="15" t="s">
        <v>49</v>
      </c>
      <c r="K13" s="16">
        <v>3.6456492775032601E-2</v>
      </c>
      <c r="L13" s="7">
        <f t="shared" si="4"/>
        <v>7109.0160911313596</v>
      </c>
      <c r="M13" s="14">
        <v>0.16122427931591801</v>
      </c>
      <c r="N13" s="7">
        <f t="shared" si="5"/>
        <v>31438.734466604001</v>
      </c>
      <c r="O13" s="7">
        <v>64.09</v>
      </c>
      <c r="P13" s="6">
        <f t="shared" si="6"/>
        <v>3042.5963488843799</v>
      </c>
      <c r="Q13" s="19">
        <f t="shared" ref="Q13:Q16" si="14">G13*1.05</f>
        <v>6825</v>
      </c>
      <c r="R13" s="10">
        <f t="shared" si="7"/>
        <v>204750</v>
      </c>
      <c r="S13" s="7">
        <f t="shared" si="8"/>
        <v>69553.574999999997</v>
      </c>
      <c r="T13" s="10">
        <f t="shared" ref="T13:T16" si="15">G13*1.1</f>
        <v>7150</v>
      </c>
      <c r="U13" s="10">
        <f t="shared" si="9"/>
        <v>214500</v>
      </c>
      <c r="V13" s="7">
        <f t="shared" si="10"/>
        <v>72865.649999999994</v>
      </c>
      <c r="W13" s="20"/>
      <c r="X13" s="20"/>
      <c r="Y13" s="20"/>
      <c r="Z13" s="22"/>
      <c r="AA13" s="23"/>
      <c r="AB13" s="23"/>
      <c r="AC13" s="23"/>
    </row>
    <row r="14" spans="1:29" ht="15">
      <c r="A14" s="5" t="s">
        <v>50</v>
      </c>
      <c r="B14" s="5" t="s">
        <v>31</v>
      </c>
      <c r="C14" s="6">
        <v>4656</v>
      </c>
      <c r="D14" s="7">
        <f t="shared" si="0"/>
        <v>5587.2</v>
      </c>
      <c r="E14" s="7">
        <v>5290</v>
      </c>
      <c r="F14" s="8">
        <v>6100</v>
      </c>
      <c r="G14" s="9">
        <v>6000</v>
      </c>
      <c r="H14" s="10">
        <f t="shared" si="2"/>
        <v>180000</v>
      </c>
      <c r="I14" s="14">
        <f t="shared" si="3"/>
        <v>0.28865979381443302</v>
      </c>
      <c r="J14" s="15" t="s">
        <v>51</v>
      </c>
      <c r="K14" s="16">
        <v>3.9562360830991697E-2</v>
      </c>
      <c r="L14" s="7">
        <f t="shared" si="4"/>
        <v>7121.2249495785099</v>
      </c>
      <c r="M14" s="14">
        <v>0.12326431235448</v>
      </c>
      <c r="N14" s="7">
        <f t="shared" si="5"/>
        <v>22187.576223806402</v>
      </c>
      <c r="O14" s="7">
        <v>69.67</v>
      </c>
      <c r="P14" s="6">
        <f t="shared" si="6"/>
        <v>2583.6084397875702</v>
      </c>
      <c r="Q14" s="19">
        <f t="shared" si="14"/>
        <v>6300</v>
      </c>
      <c r="R14" s="10">
        <f t="shared" si="7"/>
        <v>189000</v>
      </c>
      <c r="S14" s="7">
        <f t="shared" si="8"/>
        <v>60763.5</v>
      </c>
      <c r="T14" s="10">
        <f t="shared" si="15"/>
        <v>6600</v>
      </c>
      <c r="U14" s="10">
        <f t="shared" si="9"/>
        <v>198000</v>
      </c>
      <c r="V14" s="7">
        <f t="shared" si="10"/>
        <v>63657</v>
      </c>
      <c r="W14" s="20"/>
      <c r="X14" s="20"/>
      <c r="Y14" s="20"/>
      <c r="Z14" s="22"/>
      <c r="AA14" s="23"/>
      <c r="AB14" s="23"/>
      <c r="AC14" s="23"/>
    </row>
    <row r="15" spans="1:29" ht="15">
      <c r="A15" s="5" t="s">
        <v>52</v>
      </c>
      <c r="B15" s="5" t="s">
        <v>31</v>
      </c>
      <c r="C15" s="6">
        <v>4655</v>
      </c>
      <c r="D15" s="7">
        <f t="shared" si="0"/>
        <v>5586</v>
      </c>
      <c r="E15" s="7">
        <v>6824</v>
      </c>
      <c r="F15" s="8">
        <v>6500</v>
      </c>
      <c r="G15" s="9">
        <f t="shared" si="13"/>
        <v>6500</v>
      </c>
      <c r="H15" s="10">
        <f t="shared" si="2"/>
        <v>195000</v>
      </c>
      <c r="I15" s="14">
        <f t="shared" si="3"/>
        <v>0.396348012889366</v>
      </c>
      <c r="J15" s="15" t="s">
        <v>53</v>
      </c>
      <c r="K15" s="16">
        <v>5.3568459782655703E-2</v>
      </c>
      <c r="L15" s="7">
        <f t="shared" si="4"/>
        <v>10445.8496576179</v>
      </c>
      <c r="M15" s="14">
        <v>0.13245283173355801</v>
      </c>
      <c r="N15" s="7">
        <f t="shared" si="5"/>
        <v>25828.302188043799</v>
      </c>
      <c r="O15" s="7">
        <v>58.14</v>
      </c>
      <c r="P15" s="6">
        <f t="shared" si="6"/>
        <v>3353.9731682146498</v>
      </c>
      <c r="Q15" s="19">
        <f t="shared" si="14"/>
        <v>6825</v>
      </c>
      <c r="R15" s="10">
        <f t="shared" si="7"/>
        <v>204750</v>
      </c>
      <c r="S15" s="7">
        <f t="shared" si="8"/>
        <v>67854.149999999994</v>
      </c>
      <c r="T15" s="10">
        <f t="shared" si="15"/>
        <v>7150</v>
      </c>
      <c r="U15" s="10">
        <f t="shared" si="9"/>
        <v>214500</v>
      </c>
      <c r="V15" s="7">
        <f t="shared" si="10"/>
        <v>71085.3</v>
      </c>
      <c r="W15" s="20">
        <v>2000</v>
      </c>
      <c r="X15" s="20" t="s">
        <v>60</v>
      </c>
      <c r="Y15" s="20" t="s">
        <v>56</v>
      </c>
      <c r="Z15" s="22" t="s">
        <v>57</v>
      </c>
      <c r="AA15" s="23" t="s">
        <v>58</v>
      </c>
      <c r="AB15" s="23" t="s">
        <v>59</v>
      </c>
      <c r="AC15" s="23"/>
    </row>
    <row r="16" spans="1:29" ht="15">
      <c r="A16" s="5" t="s">
        <v>54</v>
      </c>
      <c r="B16" s="5" t="s">
        <v>31</v>
      </c>
      <c r="C16" s="6">
        <v>3533</v>
      </c>
      <c r="D16" s="7">
        <f t="shared" si="0"/>
        <v>4239.6000000000004</v>
      </c>
      <c r="E16" s="7">
        <v>5498</v>
      </c>
      <c r="F16" s="8">
        <v>5300</v>
      </c>
      <c r="G16" s="9">
        <f t="shared" si="13"/>
        <v>5300</v>
      </c>
      <c r="H16" s="10">
        <f t="shared" si="2"/>
        <v>159000</v>
      </c>
      <c r="I16" s="14">
        <f t="shared" si="3"/>
        <v>0.50014152278516799</v>
      </c>
      <c r="J16" s="15" t="s">
        <v>55</v>
      </c>
      <c r="K16" s="16">
        <v>6.0625727734675602E-2</v>
      </c>
      <c r="L16" s="7">
        <f t="shared" si="4"/>
        <v>9639.4907098134208</v>
      </c>
      <c r="M16" s="14">
        <v>0.19600000000000001</v>
      </c>
      <c r="N16" s="7">
        <f t="shared" si="5"/>
        <v>31164</v>
      </c>
      <c r="O16" s="7">
        <v>94.65</v>
      </c>
      <c r="P16" s="6">
        <f t="shared" si="6"/>
        <v>1679.8732171156901</v>
      </c>
      <c r="Q16" s="19">
        <f t="shared" si="14"/>
        <v>5565</v>
      </c>
      <c r="R16" s="10">
        <f t="shared" si="7"/>
        <v>166950</v>
      </c>
      <c r="S16" s="7">
        <f t="shared" si="8"/>
        <v>53390.61</v>
      </c>
      <c r="T16" s="10">
        <f t="shared" si="15"/>
        <v>5830</v>
      </c>
      <c r="U16" s="10">
        <f t="shared" si="9"/>
        <v>174900</v>
      </c>
      <c r="V16" s="7">
        <f t="shared" si="10"/>
        <v>55933.02</v>
      </c>
      <c r="W16" s="20"/>
      <c r="X16" s="20"/>
      <c r="Y16" s="20"/>
      <c r="Z16" s="22"/>
      <c r="AA16" s="23"/>
      <c r="AB16" s="23"/>
      <c r="AC16" s="23"/>
    </row>
    <row r="17" spans="1:29" ht="13.5">
      <c r="A17" s="11"/>
      <c r="B17" s="11"/>
      <c r="C17" s="11" t="e">
        <f>#REF!+#REF!+#REF!+#REF!+#REF!+#REF!</f>
        <v>#REF!</v>
      </c>
      <c r="D17" s="11" t="e">
        <f>#REF!+#REF!+#REF!+#REF!+#REF!+#REF!</f>
        <v>#REF!</v>
      </c>
      <c r="E17" s="11" t="e">
        <f>#REF!+#REF!+#REF!+#REF!+#REF!+#REF!</f>
        <v>#REF!</v>
      </c>
      <c r="F17" s="11" t="e">
        <f>#REF!+#REF!+#REF!+#REF!+#REF!+#REF!</f>
        <v>#REF!</v>
      </c>
      <c r="G17" s="12" t="e">
        <f>#REF!+#REF!+#REF!+#REF!+#REF!+#REF!</f>
        <v>#REF!</v>
      </c>
      <c r="H17" s="13" t="e">
        <f>G17*30</f>
        <v>#REF!</v>
      </c>
      <c r="I17" s="17" t="e">
        <f>(G17-C17)/C17</f>
        <v>#REF!</v>
      </c>
      <c r="J17" s="11"/>
      <c r="K17" s="11"/>
      <c r="L17" s="11" t="e">
        <f>#REF!+#REF!+#REF!+#REF!+#REF!+#REF!</f>
        <v>#REF!</v>
      </c>
      <c r="M17" s="11"/>
      <c r="N17" s="11" t="e">
        <f>#REF!+#REF!+#REF!+#REF!+#REF!+#REF!</f>
        <v>#REF!</v>
      </c>
      <c r="O17" s="11"/>
      <c r="P17" s="18" t="e">
        <f>#REF!+#REF!+#REF!+#REF!+#REF!+#REF!</f>
        <v>#REF!</v>
      </c>
      <c r="Q17" s="18" t="e">
        <f>#REF!+#REF!+#REF!+#REF!+#REF!+#REF!</f>
        <v>#REF!</v>
      </c>
      <c r="R17" s="18" t="e">
        <f>#REF!+#REF!+#REF!+#REF!+#REF!+#REF!</f>
        <v>#REF!</v>
      </c>
      <c r="S17" s="18" t="e">
        <f>#REF!+#REF!+#REF!+#REF!+#REF!+#REF!</f>
        <v>#REF!</v>
      </c>
      <c r="T17" s="18" t="e">
        <f>#REF!+#REF!+#REF!+#REF!+#REF!+#REF!</f>
        <v>#REF!</v>
      </c>
      <c r="U17" s="18" t="e">
        <f>#REF!+#REF!+#REF!+#REF!+#REF!+#REF!</f>
        <v>#REF!</v>
      </c>
      <c r="V17" s="18" t="e">
        <f>#REF!+#REF!+#REF!+#REF!+#REF!+#REF!</f>
        <v>#REF!</v>
      </c>
      <c r="W17" s="21"/>
      <c r="X17" s="21"/>
      <c r="Y17" s="21"/>
      <c r="Z17" s="11"/>
      <c r="AA17" s="23"/>
      <c r="AB17" s="23"/>
      <c r="AC17" s="23"/>
    </row>
  </sheetData>
  <mergeCells count="1">
    <mergeCell ref="A1:AC1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太极大药房同兴店</cp:lastModifiedBy>
  <dcterms:created xsi:type="dcterms:W3CDTF">2017-06-29T08:07:00Z</dcterms:created>
  <dcterms:modified xsi:type="dcterms:W3CDTF">2017-07-07T06:39:42Z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