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<sst xmlns="http://schemas.openxmlformats.org/spreadsheetml/2006/main" count="60">
  <si>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</si>
  <si>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</si>
  <si>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</si>
  <si>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</si>
  <si>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</si>
  <si>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</si>
  <si>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</si>
  <si>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</si>
  <si>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</si>
  <si>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</si>
  <si>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</si>
  <si>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</si>
  <si>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</si>
  <si>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</si>
  <si>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</si>
  <si>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</si>
  <si>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</si>
  <si>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</si>
  <si>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</si>
  <si>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</si>
  <si>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</si>
  <si>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</si>
  <si>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</si>
  <si>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</si>
  <si>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</si>
  <si>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</si>
  <si>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</si>
  <si>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</si>
  <si>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</si>
  <si>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</si>
  <si>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</si>
  <si>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</si>
  <si>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</si>
  <si>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</si>
  <si>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</si>
  <si>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</si>
  <si>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</si>
  <si>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</si>
  <si>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</si>
  <si>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</si>
  <si>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32.11%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</si>
  <si>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</si>
  <si>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</si>
  <si>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</si>
  <si>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</si>
  <si>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</si>
  <si>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</si>
  <si>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</si>
  <si>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</si>
  <si>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</si>
  <si>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农业银行</t>
  </si>
  <si>
    <t>步行</t>
  </si>
  <si>
    <t>10分钟</t>
  </si>
  <si>
    <t>否</t>
  </si>
  <si>
    <t>崇州中心店</t>
  </si>
  <si>
    <t>32.15%</t>
  </si>
  <si>
    <t>温江同兴东路药店</t>
  </si>
  <si>
    <t>33.14%</t>
  </si>
  <si>
    <t>温江店</t>
  </si>
  <si>
    <t>31.98%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</si>
</sst>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  <numFmt numFmtId="177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7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7" fillId="0" borderId="1" xfId="13" applyNumberFormat="1" applyFont="1" applyFill="1" applyBorder="1" applyAlignment="1">
      <alignment horizontal="left"/>
    </xf>
    <xf numFmtId="177" fontId="6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AC13" sqref="AC13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1643</v>
      </c>
      <c r="D4" s="8">
        <f t="shared" ref="D4:D16" si="0">C4*1.2</f>
        <v>1971.6</v>
      </c>
      <c r="E4" s="8">
        <v>1863</v>
      </c>
      <c r="F4" s="9">
        <v>2200</v>
      </c>
      <c r="G4" s="10">
        <f t="shared" ref="G4:G10" si="1">F4</f>
        <v>2200</v>
      </c>
      <c r="H4" s="11">
        <f t="shared" ref="H4:H51" si="2">G4*30</f>
        <v>66000</v>
      </c>
      <c r="I4" s="15">
        <f t="shared" ref="I4:I51" si="3">(G4-C4)/C4</f>
        <v>0.339013998782715</v>
      </c>
      <c r="J4" s="16" t="s">
        <v>32</v>
      </c>
      <c r="K4" s="17">
        <v>0.0202953795262292</v>
      </c>
      <c r="L4" s="8">
        <f t="shared" ref="L4:L16" si="4">H4*K4</f>
        <v>1339.49504873113</v>
      </c>
      <c r="M4" s="15">
        <v>0.14283724749308</v>
      </c>
      <c r="N4" s="8">
        <f t="shared" ref="N4:N16" si="5">M4*H4</f>
        <v>9427.25833454328</v>
      </c>
      <c r="O4" s="8">
        <v>66.38</v>
      </c>
      <c r="P4" s="7">
        <f t="shared" ref="P4:P16" si="6">H4/O4</f>
        <v>994.275384151853</v>
      </c>
      <c r="Q4" s="20">
        <f>G4*1.08</f>
        <v>2376</v>
      </c>
      <c r="R4" s="11">
        <f t="shared" ref="R4:R33" si="7">Q4*30</f>
        <v>71280</v>
      </c>
      <c r="S4" s="8">
        <f t="shared" ref="S4:S33" si="8">R4*J4</f>
        <v>24955.128</v>
      </c>
      <c r="T4" s="11">
        <f>G4*1.16</f>
        <v>2552</v>
      </c>
      <c r="U4" s="11">
        <f t="shared" ref="U4:U33" si="9">T4*30</f>
        <v>76560</v>
      </c>
      <c r="V4" s="8">
        <f t="shared" ref="V4:V51" si="10">U4*J4</f>
        <v>26803.656</v>
      </c>
      <c r="W4" s="21"/>
      <c r="X4" s="21"/>
      <c r="Y4" s="21"/>
      <c r="Z4" s="23"/>
      <c r="AA4" s="24"/>
      <c r="AB4" s="24"/>
      <c r="AC4" s="24"/>
    </row>
    <row r="5" spans="1:29">
      <c r="A5" s="6" t="s">
        <v>33</v>
      </c>
      <c r="B5" s="6" t="s">
        <v>31</v>
      </c>
      <c r="C5" s="7">
        <v>2253</v>
      </c>
      <c r="D5" s="8">
        <f t="shared" si="0"/>
        <v>2703.6</v>
      </c>
      <c r="E5" s="8">
        <v>2529</v>
      </c>
      <c r="F5" s="9">
        <v>3000</v>
      </c>
      <c r="G5" s="10">
        <v>2800</v>
      </c>
      <c r="H5" s="11">
        <f t="shared" si="2"/>
        <v>84000</v>
      </c>
      <c r="I5" s="15">
        <f t="shared" si="3"/>
        <v>0.242787394584998</v>
      </c>
      <c r="J5" s="16" t="s">
        <v>34</v>
      </c>
      <c r="K5" s="17">
        <v>0.0444415513329711</v>
      </c>
      <c r="L5" s="8">
        <f t="shared" si="4"/>
        <v>3733.09031196957</v>
      </c>
      <c r="M5" s="15">
        <v>0.09</v>
      </c>
      <c r="N5" s="8">
        <f t="shared" si="5"/>
        <v>7560</v>
      </c>
      <c r="O5" s="8">
        <v>62.32</v>
      </c>
      <c r="P5" s="7">
        <f t="shared" si="6"/>
        <v>1347.88189987163</v>
      </c>
      <c r="Q5" s="20">
        <f>G5*1.08</f>
        <v>3024</v>
      </c>
      <c r="R5" s="11">
        <f t="shared" si="7"/>
        <v>90720</v>
      </c>
      <c r="S5" s="8">
        <f t="shared" si="8"/>
        <v>30046.464</v>
      </c>
      <c r="T5" s="11">
        <f>G5*1.16</f>
        <v>3248</v>
      </c>
      <c r="U5" s="11">
        <f t="shared" si="9"/>
        <v>97440</v>
      </c>
      <c r="V5" s="8">
        <f t="shared" si="10"/>
        <v>32272.128</v>
      </c>
      <c r="W5" s="21"/>
      <c r="X5" s="21"/>
      <c r="Y5" s="21"/>
      <c r="Z5" s="23"/>
      <c r="AA5" s="24"/>
      <c r="AB5" s="24"/>
      <c r="AC5" s="24"/>
    </row>
    <row r="6" spans="1:29">
      <c r="A6" s="6" t="s">
        <v>35</v>
      </c>
      <c r="B6" s="6" t="s">
        <v>31</v>
      </c>
      <c r="C6" s="7">
        <v>2568</v>
      </c>
      <c r="D6" s="8">
        <f t="shared" si="0"/>
        <v>3081.6</v>
      </c>
      <c r="E6" s="8">
        <v>3877</v>
      </c>
      <c r="F6" s="9">
        <v>3600</v>
      </c>
      <c r="G6" s="10">
        <v>3800</v>
      </c>
      <c r="H6" s="11">
        <f t="shared" si="2"/>
        <v>114000</v>
      </c>
      <c r="I6" s="15">
        <f t="shared" si="3"/>
        <v>0.479750778816199</v>
      </c>
      <c r="J6" s="16" t="s">
        <v>36</v>
      </c>
      <c r="K6" s="17">
        <v>0.0238565235552609</v>
      </c>
      <c r="L6" s="8">
        <f t="shared" si="4"/>
        <v>2719.64368529974</v>
      </c>
      <c r="M6" s="15">
        <v>0.11</v>
      </c>
      <c r="N6" s="8">
        <f t="shared" si="5"/>
        <v>12540</v>
      </c>
      <c r="O6" s="8">
        <v>76.41</v>
      </c>
      <c r="P6" s="7">
        <f t="shared" si="6"/>
        <v>1491.95131527287</v>
      </c>
      <c r="Q6" s="20">
        <f t="shared" ref="Q6:Q12" si="11">G6*1.06</f>
        <v>4028</v>
      </c>
      <c r="R6" s="11">
        <f t="shared" si="7"/>
        <v>120840</v>
      </c>
      <c r="S6" s="8">
        <f t="shared" si="8"/>
        <v>34910.676</v>
      </c>
      <c r="T6" s="11">
        <f t="shared" ref="T6:T12" si="12">G6*1.12</f>
        <v>4256</v>
      </c>
      <c r="U6" s="11">
        <f t="shared" si="9"/>
        <v>127680</v>
      </c>
      <c r="V6" s="8">
        <f t="shared" si="10"/>
        <v>36886.752</v>
      </c>
      <c r="W6" s="21"/>
      <c r="X6" s="21"/>
      <c r="Y6" s="21"/>
      <c r="Z6" s="23"/>
      <c r="AA6" s="24"/>
      <c r="AB6" s="24"/>
      <c r="AC6" s="24"/>
    </row>
    <row r="7" spans="1:29">
      <c r="A7" s="6" t="s">
        <v>37</v>
      </c>
      <c r="B7" s="6" t="s">
        <v>31</v>
      </c>
      <c r="C7" s="7">
        <v>2300</v>
      </c>
      <c r="D7" s="8">
        <f t="shared" si="0"/>
        <v>2760</v>
      </c>
      <c r="E7" s="8">
        <v>3254</v>
      </c>
      <c r="F7" s="9">
        <v>3300</v>
      </c>
      <c r="G7" s="10">
        <f t="shared" si="1"/>
        <v>3300</v>
      </c>
      <c r="H7" s="11">
        <f t="shared" si="2"/>
        <v>99000</v>
      </c>
      <c r="I7" s="15">
        <f t="shared" si="3"/>
        <v>0.434782608695652</v>
      </c>
      <c r="J7" s="16" t="s">
        <v>38</v>
      </c>
      <c r="K7" s="17">
        <v>0.0259261171608995</v>
      </c>
      <c r="L7" s="8">
        <f t="shared" si="4"/>
        <v>2566.68559892905</v>
      </c>
      <c r="M7" s="15">
        <v>0.108147110354157</v>
      </c>
      <c r="N7" s="8">
        <f t="shared" si="5"/>
        <v>10706.5639250615</v>
      </c>
      <c r="O7" s="8">
        <v>74.09</v>
      </c>
      <c r="P7" s="7">
        <f t="shared" si="6"/>
        <v>1336.21271426643</v>
      </c>
      <c r="Q7" s="20">
        <f t="shared" si="11"/>
        <v>3498</v>
      </c>
      <c r="R7" s="11">
        <f t="shared" si="7"/>
        <v>104940</v>
      </c>
      <c r="S7" s="8">
        <f t="shared" si="8"/>
        <v>29635.056</v>
      </c>
      <c r="T7" s="11">
        <f t="shared" si="12"/>
        <v>3696</v>
      </c>
      <c r="U7" s="11">
        <f t="shared" si="9"/>
        <v>110880</v>
      </c>
      <c r="V7" s="8">
        <f t="shared" si="10"/>
        <v>31312.512</v>
      </c>
      <c r="W7" s="21"/>
      <c r="X7" s="21"/>
      <c r="Y7" s="21"/>
      <c r="Z7" s="23"/>
      <c r="AA7" s="24"/>
      <c r="AB7" s="24"/>
      <c r="AC7" s="24"/>
    </row>
    <row r="8" spans="1:29">
      <c r="A8" s="6" t="s">
        <v>39</v>
      </c>
      <c r="B8" s="6" t="s">
        <v>31</v>
      </c>
      <c r="C8" s="7">
        <v>2864</v>
      </c>
      <c r="D8" s="8">
        <f t="shared" si="0"/>
        <v>3436.8</v>
      </c>
      <c r="E8" s="8">
        <v>3163</v>
      </c>
      <c r="F8" s="9">
        <v>3600</v>
      </c>
      <c r="G8" s="10">
        <v>3600</v>
      </c>
      <c r="H8" s="11">
        <f t="shared" si="2"/>
        <v>108000</v>
      </c>
      <c r="I8" s="15">
        <f t="shared" si="3"/>
        <v>0.256983240223464</v>
      </c>
      <c r="J8" s="16" t="s">
        <v>40</v>
      </c>
      <c r="K8" s="17">
        <v>0.0239102659057155</v>
      </c>
      <c r="L8" s="8">
        <f t="shared" si="4"/>
        <v>2582.30871781727</v>
      </c>
      <c r="M8" s="15">
        <v>0.127561810928993</v>
      </c>
      <c r="N8" s="8">
        <f t="shared" si="5"/>
        <v>13776.6755803312</v>
      </c>
      <c r="O8" s="8">
        <v>76.22</v>
      </c>
      <c r="P8" s="7">
        <f t="shared" si="6"/>
        <v>1416.95093151404</v>
      </c>
      <c r="Q8" s="20">
        <f t="shared" si="11"/>
        <v>3816</v>
      </c>
      <c r="R8" s="11">
        <f t="shared" si="7"/>
        <v>114480</v>
      </c>
      <c r="S8" s="8">
        <f t="shared" si="8"/>
        <v>36759.528</v>
      </c>
      <c r="T8" s="11">
        <f t="shared" si="12"/>
        <v>4032</v>
      </c>
      <c r="U8" s="11">
        <f t="shared" si="9"/>
        <v>120960</v>
      </c>
      <c r="V8" s="8">
        <f t="shared" si="10"/>
        <v>38840.256</v>
      </c>
      <c r="W8" s="21"/>
      <c r="X8" s="21"/>
      <c r="Y8" s="21"/>
      <c r="Z8" s="23"/>
      <c r="AA8" s="24"/>
      <c r="AB8" s="24"/>
      <c r="AC8" s="24"/>
    </row>
    <row r="9" spans="1:29">
      <c r="A9" s="6" t="s">
        <v>41</v>
      </c>
      <c r="B9" s="6" t="s">
        <v>31</v>
      </c>
      <c r="C9" s="7">
        <v>2738</v>
      </c>
      <c r="D9" s="8">
        <f t="shared" si="0"/>
        <v>3285.6</v>
      </c>
      <c r="E9" s="8">
        <v>5136</v>
      </c>
      <c r="F9" s="9">
        <v>4600</v>
      </c>
      <c r="G9" s="10">
        <f t="shared" si="1"/>
        <v>4600</v>
      </c>
      <c r="H9" s="11">
        <f t="shared" si="2"/>
        <v>138000</v>
      </c>
      <c r="I9" s="15">
        <f t="shared" si="3"/>
        <v>0.680058436815194</v>
      </c>
      <c r="J9" s="16" t="s">
        <v>42</v>
      </c>
      <c r="K9" s="17">
        <v>0.030368801359697</v>
      </c>
      <c r="L9" s="8">
        <f t="shared" si="4"/>
        <v>4190.89458763819</v>
      </c>
      <c r="M9" s="15">
        <v>0.105</v>
      </c>
      <c r="N9" s="8">
        <f t="shared" si="5"/>
        <v>14490</v>
      </c>
      <c r="O9" s="8">
        <v>79.31</v>
      </c>
      <c r="P9" s="7">
        <f t="shared" si="6"/>
        <v>1740.00756525028</v>
      </c>
      <c r="Q9" s="20">
        <f t="shared" si="11"/>
        <v>4876</v>
      </c>
      <c r="R9" s="11">
        <f t="shared" si="7"/>
        <v>146280</v>
      </c>
      <c r="S9" s="8">
        <f t="shared" si="8"/>
        <v>44542.26</v>
      </c>
      <c r="T9" s="11">
        <f t="shared" si="12"/>
        <v>5152</v>
      </c>
      <c r="U9" s="11">
        <f t="shared" si="9"/>
        <v>154560</v>
      </c>
      <c r="V9" s="8">
        <f t="shared" si="10"/>
        <v>47063.52</v>
      </c>
      <c r="W9" s="21"/>
      <c r="X9" s="21"/>
      <c r="Y9" s="21"/>
      <c r="Z9" s="23"/>
      <c r="AA9" s="24"/>
      <c r="AB9" s="24"/>
      <c r="AC9" s="24"/>
    </row>
    <row r="10" spans="1:29">
      <c r="A10" s="6" t="s">
        <v>43</v>
      </c>
      <c r="B10" s="6" t="s">
        <v>31</v>
      </c>
      <c r="C10" s="7">
        <v>2456</v>
      </c>
      <c r="D10" s="8">
        <f t="shared" si="0"/>
        <v>2947.2</v>
      </c>
      <c r="E10" s="8">
        <v>2278</v>
      </c>
      <c r="F10" s="9">
        <v>3000</v>
      </c>
      <c r="G10" s="10">
        <f t="shared" si="1"/>
        <v>3000</v>
      </c>
      <c r="H10" s="11">
        <f t="shared" si="2"/>
        <v>90000</v>
      </c>
      <c r="I10" s="15">
        <f t="shared" si="3"/>
        <v>0.221498371335505</v>
      </c>
      <c r="J10" s="16" t="s">
        <v>44</v>
      </c>
      <c r="K10" s="17">
        <v>0.0320862927958466</v>
      </c>
      <c r="L10" s="8">
        <f t="shared" si="4"/>
        <v>2887.76635162619</v>
      </c>
      <c r="M10" s="15">
        <v>0.128457346358592</v>
      </c>
      <c r="N10" s="8">
        <f t="shared" si="5"/>
        <v>11561.1611722733</v>
      </c>
      <c r="O10" s="8">
        <v>63.14</v>
      </c>
      <c r="P10" s="7">
        <f t="shared" si="6"/>
        <v>1425.40386442825</v>
      </c>
      <c r="Q10" s="20">
        <f t="shared" si="11"/>
        <v>3180</v>
      </c>
      <c r="R10" s="11">
        <f t="shared" si="7"/>
        <v>95400</v>
      </c>
      <c r="S10" s="8">
        <f t="shared" si="8"/>
        <v>32445.54</v>
      </c>
      <c r="T10" s="11">
        <f t="shared" si="12"/>
        <v>3360</v>
      </c>
      <c r="U10" s="11">
        <f t="shared" si="9"/>
        <v>100800</v>
      </c>
      <c r="V10" s="8">
        <f t="shared" si="10"/>
        <v>34282.08</v>
      </c>
      <c r="W10" s="21"/>
      <c r="X10" s="21"/>
      <c r="Y10" s="21"/>
      <c r="Z10" s="23"/>
      <c r="AA10" s="24"/>
      <c r="AB10" s="24"/>
      <c r="AC10" s="24"/>
    </row>
    <row r="11" spans="1:29">
      <c r="A11" s="6" t="s">
        <v>45</v>
      </c>
      <c r="B11" s="6" t="s">
        <v>31</v>
      </c>
      <c r="C11" s="7">
        <v>3548</v>
      </c>
      <c r="D11" s="8">
        <f t="shared" si="0"/>
        <v>4257.6</v>
      </c>
      <c r="E11" s="8">
        <v>4414</v>
      </c>
      <c r="F11" s="9">
        <v>5000</v>
      </c>
      <c r="G11" s="10">
        <v>4800</v>
      </c>
      <c r="H11" s="11">
        <f t="shared" si="2"/>
        <v>144000</v>
      </c>
      <c r="I11" s="15">
        <f t="shared" si="3"/>
        <v>0.352874859075536</v>
      </c>
      <c r="J11" s="16" t="s">
        <v>34</v>
      </c>
      <c r="K11" s="17">
        <v>0.0596477714873894</v>
      </c>
      <c r="L11" s="8">
        <f t="shared" si="4"/>
        <v>8589.27909418407</v>
      </c>
      <c r="M11" s="15">
        <v>0.115182406683579</v>
      </c>
      <c r="N11" s="8">
        <f t="shared" si="5"/>
        <v>16586.2665624354</v>
      </c>
      <c r="O11" s="8">
        <v>60.38</v>
      </c>
      <c r="P11" s="7">
        <f t="shared" si="6"/>
        <v>2384.89566081484</v>
      </c>
      <c r="Q11" s="20">
        <f t="shared" si="11"/>
        <v>5088</v>
      </c>
      <c r="R11" s="11">
        <f t="shared" si="7"/>
        <v>152640</v>
      </c>
      <c r="S11" s="8">
        <f t="shared" si="8"/>
        <v>50554.368</v>
      </c>
      <c r="T11" s="11">
        <f t="shared" si="12"/>
        <v>5376</v>
      </c>
      <c r="U11" s="11">
        <f t="shared" si="9"/>
        <v>161280</v>
      </c>
      <c r="V11" s="8">
        <f t="shared" si="10"/>
        <v>53415.936</v>
      </c>
      <c r="W11" s="21"/>
      <c r="X11" s="21"/>
      <c r="Y11" s="21"/>
      <c r="Z11" s="23"/>
      <c r="AA11" s="24"/>
      <c r="AB11" s="24"/>
      <c r="AC11" s="24"/>
    </row>
    <row r="12" spans="1:29">
      <c r="A12" s="6" t="s">
        <v>46</v>
      </c>
      <c r="B12" s="6" t="s">
        <v>31</v>
      </c>
      <c r="C12" s="7">
        <v>3512</v>
      </c>
      <c r="D12" s="8">
        <f t="shared" si="0"/>
        <v>4214.4</v>
      </c>
      <c r="E12" s="8">
        <v>4967</v>
      </c>
      <c r="F12" s="9">
        <v>4700</v>
      </c>
      <c r="G12" s="10">
        <f t="shared" ref="G12:G16" si="13">F12</f>
        <v>4700</v>
      </c>
      <c r="H12" s="11">
        <f t="shared" si="2"/>
        <v>141000</v>
      </c>
      <c r="I12" s="15">
        <f t="shared" si="3"/>
        <v>0.338268792710706</v>
      </c>
      <c r="J12" s="16" t="s">
        <v>47</v>
      </c>
      <c r="K12" s="17">
        <v>0.179569278894096</v>
      </c>
      <c r="L12" s="8">
        <f t="shared" si="4"/>
        <v>25319.2683240675</v>
      </c>
      <c r="M12" s="15">
        <v>0.127655901997156</v>
      </c>
      <c r="N12" s="8">
        <f t="shared" si="5"/>
        <v>17999.482181599</v>
      </c>
      <c r="O12" s="8">
        <v>87.88</v>
      </c>
      <c r="P12" s="7">
        <f t="shared" si="6"/>
        <v>1604.46062812927</v>
      </c>
      <c r="Q12" s="20">
        <f t="shared" si="11"/>
        <v>4982</v>
      </c>
      <c r="R12" s="11">
        <f t="shared" si="7"/>
        <v>149460</v>
      </c>
      <c r="S12" s="8">
        <f t="shared" si="8"/>
        <v>49755.234</v>
      </c>
      <c r="T12" s="11">
        <f t="shared" si="12"/>
        <v>5264</v>
      </c>
      <c r="U12" s="11">
        <f t="shared" si="9"/>
        <v>157920</v>
      </c>
      <c r="V12" s="8">
        <f t="shared" si="10"/>
        <v>52571.568</v>
      </c>
      <c r="W12" s="21"/>
      <c r="X12" s="21"/>
      <c r="Y12" s="21"/>
      <c r="Z12" s="23"/>
      <c r="AA12" s="24"/>
      <c r="AB12" s="24"/>
      <c r="AC12" s="24"/>
    </row>
    <row r="13" spans="1:29">
      <c r="A13" s="6" t="s">
        <v>48</v>
      </c>
      <c r="B13" s="6" t="s">
        <v>31</v>
      </c>
      <c r="C13" s="7">
        <v>4029</v>
      </c>
      <c r="D13" s="8">
        <f t="shared" si="0"/>
        <v>4834.8</v>
      </c>
      <c r="E13" s="8">
        <v>5514</v>
      </c>
      <c r="F13" s="9">
        <v>6700</v>
      </c>
      <c r="G13" s="10">
        <v>6500</v>
      </c>
      <c r="H13" s="11">
        <f t="shared" si="2"/>
        <v>195000</v>
      </c>
      <c r="I13" s="15">
        <f t="shared" si="3"/>
        <v>0.613303549267808</v>
      </c>
      <c r="J13" s="16" t="s">
        <v>49</v>
      </c>
      <c r="K13" s="17">
        <v>0.0364564927750326</v>
      </c>
      <c r="L13" s="8">
        <f t="shared" si="4"/>
        <v>7109.01609113136</v>
      </c>
      <c r="M13" s="15">
        <v>0.161224279315918</v>
      </c>
      <c r="N13" s="8">
        <f t="shared" si="5"/>
        <v>31438.734466604</v>
      </c>
      <c r="O13" s="8">
        <v>64.09</v>
      </c>
      <c r="P13" s="7">
        <f t="shared" si="6"/>
        <v>3042.59634888438</v>
      </c>
      <c r="Q13" s="20">
        <f t="shared" ref="Q13:Q16" si="14">G13*1.05</f>
        <v>6825</v>
      </c>
      <c r="R13" s="11">
        <f t="shared" si="7"/>
        <v>204750</v>
      </c>
      <c r="S13" s="8">
        <f t="shared" si="8"/>
        <v>69553.575</v>
      </c>
      <c r="T13" s="11">
        <f t="shared" ref="T13:T16" si="15">G13*1.1</f>
        <v>7150</v>
      </c>
      <c r="U13" s="11">
        <f t="shared" si="9"/>
        <v>214500</v>
      </c>
      <c r="V13" s="8">
        <f t="shared" si="10"/>
        <v>72865.65</v>
      </c>
      <c r="W13" s="21">
        <v>2500</v>
      </c>
      <c r="X13" s="21" t="s">
        <v>50</v>
      </c>
      <c r="Y13" s="21">
        <v>200</v>
      </c>
      <c r="Z13" s="23" t="s">
        <v>51</v>
      </c>
      <c r="AA13" s="24" t="s">
        <v>52</v>
      </c>
      <c r="AB13" s="24" t="s">
        <v>53</v>
      </c>
      <c r="AC13" s="24"/>
    </row>
    <row r="14" spans="1:29">
      <c r="A14" s="6" t="s">
        <v>54</v>
      </c>
      <c r="B14" s="6" t="s">
        <v>31</v>
      </c>
      <c r="C14" s="7">
        <v>4656</v>
      </c>
      <c r="D14" s="8">
        <f t="shared" si="0"/>
        <v>5587.2</v>
      </c>
      <c r="E14" s="8">
        <v>5290</v>
      </c>
      <c r="F14" s="9">
        <v>6100</v>
      </c>
      <c r="G14" s="10">
        <v>6000</v>
      </c>
      <c r="H14" s="11">
        <f t="shared" si="2"/>
        <v>180000</v>
      </c>
      <c r="I14" s="15">
        <f t="shared" si="3"/>
        <v>0.288659793814433</v>
      </c>
      <c r="J14" s="16" t="s">
        <v>55</v>
      </c>
      <c r="K14" s="17">
        <v>0.0395623608309917</v>
      </c>
      <c r="L14" s="8">
        <f t="shared" si="4"/>
        <v>7121.22494957851</v>
      </c>
      <c r="M14" s="15">
        <v>0.12326431235448</v>
      </c>
      <c r="N14" s="8">
        <f t="shared" si="5"/>
        <v>22187.5762238064</v>
      </c>
      <c r="O14" s="8">
        <v>69.67</v>
      </c>
      <c r="P14" s="7">
        <f t="shared" si="6"/>
        <v>2583.60843978757</v>
      </c>
      <c r="Q14" s="20">
        <f t="shared" si="14"/>
        <v>6300</v>
      </c>
      <c r="R14" s="11">
        <f t="shared" si="7"/>
        <v>189000</v>
      </c>
      <c r="S14" s="8">
        <f t="shared" si="8"/>
        <v>60763.5</v>
      </c>
      <c r="T14" s="11">
        <f t="shared" si="15"/>
        <v>6600</v>
      </c>
      <c r="U14" s="11">
        <f t="shared" si="9"/>
        <v>198000</v>
      </c>
      <c r="V14" s="8">
        <f t="shared" si="10"/>
        <v>63657</v>
      </c>
      <c r="W14" s="21"/>
      <c r="X14" s="21"/>
      <c r="Y14" s="21"/>
      <c r="Z14" s="23"/>
      <c r="AA14" s="24"/>
      <c r="AB14" s="24"/>
      <c r="AC14" s="24"/>
    </row>
    <row r="15" spans="1:29">
      <c r="A15" s="6" t="s">
        <v>56</v>
      </c>
      <c r="B15" s="6" t="s">
        <v>31</v>
      </c>
      <c r="C15" s="7">
        <v>4655</v>
      </c>
      <c r="D15" s="8">
        <f t="shared" si="0"/>
        <v>5586</v>
      </c>
      <c r="E15" s="8">
        <v>6824</v>
      </c>
      <c r="F15" s="9">
        <v>6500</v>
      </c>
      <c r="G15" s="10">
        <f t="shared" si="13"/>
        <v>6500</v>
      </c>
      <c r="H15" s="11">
        <f t="shared" si="2"/>
        <v>195000</v>
      </c>
      <c r="I15" s="15">
        <f t="shared" si="3"/>
        <v>0.396348012889366</v>
      </c>
      <c r="J15" s="16" t="s">
        <v>57</v>
      </c>
      <c r="K15" s="17">
        <v>0.0535684597826557</v>
      </c>
      <c r="L15" s="8">
        <f t="shared" si="4"/>
        <v>10445.8496576179</v>
      </c>
      <c r="M15" s="15">
        <v>0.132452831733558</v>
      </c>
      <c r="N15" s="8">
        <f t="shared" si="5"/>
        <v>25828.3021880438</v>
      </c>
      <c r="O15" s="8">
        <v>58.14</v>
      </c>
      <c r="P15" s="7">
        <f t="shared" si="6"/>
        <v>3353.97316821465</v>
      </c>
      <c r="Q15" s="20">
        <f t="shared" si="14"/>
        <v>6825</v>
      </c>
      <c r="R15" s="11">
        <f t="shared" si="7"/>
        <v>204750</v>
      </c>
      <c r="S15" s="8">
        <f t="shared" si="8"/>
        <v>67854.15</v>
      </c>
      <c r="T15" s="11">
        <f t="shared" si="15"/>
        <v>7150</v>
      </c>
      <c r="U15" s="11">
        <f t="shared" si="9"/>
        <v>214500</v>
      </c>
      <c r="V15" s="8">
        <f t="shared" si="10"/>
        <v>71085.3</v>
      </c>
      <c r="W15" s="21"/>
      <c r="X15" s="21"/>
      <c r="Y15" s="21"/>
      <c r="Z15" s="23"/>
      <c r="AA15" s="24"/>
      <c r="AB15" s="24"/>
      <c r="AC15" s="24"/>
    </row>
    <row r="16" spans="1:29">
      <c r="A16" s="6" t="s">
        <v>58</v>
      </c>
      <c r="B16" s="6" t="s">
        <v>31</v>
      </c>
      <c r="C16" s="7">
        <v>3533</v>
      </c>
      <c r="D16" s="8">
        <f t="shared" si="0"/>
        <v>4239.6</v>
      </c>
      <c r="E16" s="8">
        <v>5498</v>
      </c>
      <c r="F16" s="9">
        <v>5300</v>
      </c>
      <c r="G16" s="10">
        <f t="shared" si="13"/>
        <v>5300</v>
      </c>
      <c r="H16" s="11">
        <f t="shared" si="2"/>
        <v>159000</v>
      </c>
      <c r="I16" s="15">
        <f t="shared" si="3"/>
        <v>0.500141522785168</v>
      </c>
      <c r="J16" s="16" t="s">
        <v>59</v>
      </c>
      <c r="K16" s="17">
        <v>0.0606257277346756</v>
      </c>
      <c r="L16" s="8">
        <f t="shared" si="4"/>
        <v>9639.49070981342</v>
      </c>
      <c r="M16" s="15">
        <v>0.196</v>
      </c>
      <c r="N16" s="8">
        <f t="shared" si="5"/>
        <v>31164</v>
      </c>
      <c r="O16" s="8">
        <v>94.65</v>
      </c>
      <c r="P16" s="7">
        <f t="shared" si="6"/>
        <v>1679.87321711569</v>
      </c>
      <c r="Q16" s="20">
        <f t="shared" si="14"/>
        <v>5565</v>
      </c>
      <c r="R16" s="11">
        <f t="shared" si="7"/>
        <v>166950</v>
      </c>
      <c r="S16" s="8">
        <f t="shared" si="8"/>
        <v>53390.61</v>
      </c>
      <c r="T16" s="11">
        <f t="shared" si="15"/>
        <v>5830</v>
      </c>
      <c r="U16" s="11">
        <f t="shared" si="9"/>
        <v>174900</v>
      </c>
      <c r="V16" s="8">
        <f t="shared" si="10"/>
        <v>55933.02</v>
      </c>
      <c r="W16" s="21"/>
      <c r="X16" s="21"/>
      <c r="Y16" s="21"/>
      <c r="Z16" s="23"/>
      <c r="AA16" s="24"/>
      <c r="AB16" s="24"/>
      <c r="AC16" s="24"/>
    </row>
    <row r="17" ht="13.5" spans="1:29">
      <c r="A17" s="12"/>
      <c r="B17" s="12"/>
      <c r="C17" s="12" t="e">
        <f>#REF!+#REF!+#REF!+#REF!+#REF!+#REF!</f>
        <v>#REF!</v>
      </c>
      <c r="D17" s="12" t="e">
        <f>#REF!+#REF!+#REF!+#REF!+#REF!+#REF!</f>
        <v>#REF!</v>
      </c>
      <c r="E17" s="12" t="e">
        <f>#REF!+#REF!+#REF!+#REF!+#REF!+#REF!</f>
        <v>#REF!</v>
      </c>
      <c r="F17" s="12" t="e">
        <f>#REF!+#REF!+#REF!+#REF!+#REF!+#REF!</f>
        <v>#REF!</v>
      </c>
      <c r="G17" s="13" t="e">
        <f>#REF!+#REF!+#REF!+#REF!+#REF!+#REF!</f>
        <v>#REF!</v>
      </c>
      <c r="H17" s="14" t="e">
        <f t="shared" si="2"/>
        <v>#REF!</v>
      </c>
      <c r="I17" s="18" t="e">
        <f t="shared" si="3"/>
        <v>#REF!</v>
      </c>
      <c r="J17" s="12"/>
      <c r="K17" s="12"/>
      <c r="L17" s="12" t="e">
        <f>#REF!+#REF!+#REF!+#REF!+#REF!+#REF!</f>
        <v>#REF!</v>
      </c>
      <c r="M17" s="12"/>
      <c r="N17" s="12" t="e">
        <f>#REF!+#REF!+#REF!+#REF!+#REF!+#REF!</f>
        <v>#REF!</v>
      </c>
      <c r="O17" s="12"/>
      <c r="P17" s="19" t="e">
        <f>#REF!+#REF!+#REF!+#REF!+#REF!+#REF!</f>
        <v>#REF!</v>
      </c>
      <c r="Q17" s="19" t="e">
        <f>#REF!+#REF!+#REF!+#REF!+#REF!+#REF!</f>
        <v>#REF!</v>
      </c>
      <c r="R17" s="19" t="e">
        <f>#REF!+#REF!+#REF!+#REF!+#REF!+#REF!</f>
        <v>#REF!</v>
      </c>
      <c r="S17" s="19" t="e">
        <f>#REF!+#REF!+#REF!+#REF!+#REF!+#REF!</f>
        <v>#REF!</v>
      </c>
      <c r="T17" s="19" t="e">
        <f>#REF!+#REF!+#REF!+#REF!+#REF!+#REF!</f>
        <v>#REF!</v>
      </c>
      <c r="U17" s="19" t="e">
        <f>#REF!+#REF!+#REF!+#REF!+#REF!+#REF!</f>
        <v>#REF!</v>
      </c>
      <c r="V17" s="19" t="e">
        <f>#REF!+#REF!+#REF!+#REF!+#REF!+#REF!</f>
        <v>#REF!</v>
      </c>
      <c r="W17" s="22"/>
      <c r="X17" s="22"/>
      <c r="Y17" s="22"/>
      <c r="Z17" s="12"/>
      <c r="AA17" s="24"/>
      <c r="AB17" s="24"/>
      <c r="AC17" s="24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2017-07-07T06:58:31Z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