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<sst xmlns="http://schemas.openxmlformats.org/spreadsheetml/2006/main" count="59">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</sst>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AA9" sqref="AA9"/>
    </sheetView>
  </sheetViews>
  <sheetFormatPr defaultColWidth="9" defaultRowHeight="14.25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0.75" style="3" customWidth="1"/>
    <col min="25" max="25" width="15.875" style="3" customWidth="1"/>
    <col min="26" max="26" width="11.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1931</v>
      </c>
      <c r="D3" s="8">
        <f t="shared" ref="D3:D16" si="0">C3*1.2</f>
        <v>2317.2</v>
      </c>
      <c r="E3" s="8">
        <v>3076</v>
      </c>
      <c r="F3" s="9">
        <v>2700</v>
      </c>
      <c r="G3" s="10">
        <f t="shared" ref="G3:G8" si="1">F3</f>
        <v>2700</v>
      </c>
      <c r="H3" s="9">
        <f t="shared" ref="H3:H66" si="2">G3*30</f>
        <v>81000</v>
      </c>
      <c r="I3" s="11">
        <f t="shared" ref="I3:I66" si="3">(G3-C3)/C3</f>
        <v>0.398239254272398</v>
      </c>
      <c r="J3" s="12" t="s">
        <v>32</v>
      </c>
      <c r="K3" s="13">
        <v>0.0360901988432177</v>
      </c>
      <c r="L3" s="8">
        <f t="shared" ref="L3:L17" si="4">H3*K3</f>
        <v>2923.30610630063</v>
      </c>
      <c r="M3" s="11">
        <v>0.114913849706237</v>
      </c>
      <c r="N3" s="8">
        <f t="shared" ref="N3:N17" si="5">M3*H3</f>
        <v>9308.0218262052</v>
      </c>
      <c r="O3" s="8">
        <v>68.12</v>
      </c>
      <c r="P3" s="7">
        <f t="shared" ref="P3:P17" si="6">H3/O3</f>
        <v>1189.07809747504</v>
      </c>
      <c r="Q3" s="15">
        <f>G3*1.08</f>
        <v>2916</v>
      </c>
      <c r="R3" s="9">
        <f t="shared" ref="R3:R17" si="7">Q3*30</f>
        <v>87480</v>
      </c>
      <c r="S3" s="8">
        <f t="shared" ref="S3:S17" si="8">R3*J3</f>
        <v>28063.584</v>
      </c>
      <c r="T3" s="9">
        <f>G3*1.16</f>
        <v>3132</v>
      </c>
      <c r="U3" s="9">
        <f t="shared" ref="U3:U48" si="9">T3*30</f>
        <v>93960</v>
      </c>
      <c r="V3" s="8">
        <f t="shared" ref="V3:V66" si="10">U3*J3</f>
        <v>30142.368</v>
      </c>
      <c r="W3" s="16"/>
      <c r="X3" s="16"/>
      <c r="Y3" s="16"/>
      <c r="Z3" s="17"/>
      <c r="AA3" s="18"/>
      <c r="AB3" s="18"/>
      <c r="AC3" s="18"/>
    </row>
    <row r="4" spans="1:29">
      <c r="A4" s="6" t="s">
        <v>33</v>
      </c>
      <c r="B4" s="6" t="s">
        <v>31</v>
      </c>
      <c r="C4" s="7">
        <v>2560</v>
      </c>
      <c r="D4" s="8">
        <f t="shared" si="0"/>
        <v>3072</v>
      </c>
      <c r="E4" s="8">
        <v>3195</v>
      </c>
      <c r="F4" s="9">
        <v>2900</v>
      </c>
      <c r="G4" s="10">
        <f t="shared" si="1"/>
        <v>2900</v>
      </c>
      <c r="H4" s="9">
        <f t="shared" si="2"/>
        <v>87000</v>
      </c>
      <c r="I4" s="11">
        <f t="shared" si="3"/>
        <v>0.1328125</v>
      </c>
      <c r="J4" s="12" t="s">
        <v>34</v>
      </c>
      <c r="K4" s="13">
        <v>0.0245476956119733</v>
      </c>
      <c r="L4" s="8">
        <f t="shared" si="4"/>
        <v>2135.64951824168</v>
      </c>
      <c r="M4" s="11">
        <v>0.104742459650784</v>
      </c>
      <c r="N4" s="8">
        <f t="shared" si="5"/>
        <v>9112.59398961821</v>
      </c>
      <c r="O4" s="8">
        <v>72.4</v>
      </c>
      <c r="P4" s="7">
        <f t="shared" si="6"/>
        <v>1201.65745856354</v>
      </c>
      <c r="Q4" s="15">
        <f>G4*1.08</f>
        <v>3132</v>
      </c>
      <c r="R4" s="9">
        <f t="shared" si="7"/>
        <v>93960</v>
      </c>
      <c r="S4" s="8">
        <f t="shared" si="8"/>
        <v>30565.188</v>
      </c>
      <c r="T4" s="9">
        <f>G4*1.16</f>
        <v>3364</v>
      </c>
      <c r="U4" s="9">
        <f t="shared" si="9"/>
        <v>100920</v>
      </c>
      <c r="V4" s="8">
        <f t="shared" si="10"/>
        <v>32829.276</v>
      </c>
      <c r="W4" s="16"/>
      <c r="X4" s="16"/>
      <c r="Y4" s="16"/>
      <c r="Z4" s="17"/>
      <c r="AA4" s="18"/>
      <c r="AB4" s="18"/>
      <c r="AC4" s="18"/>
    </row>
    <row r="5" spans="1:29">
      <c r="A5" s="6" t="s">
        <v>35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 t="shared" si="1"/>
        <v>3000</v>
      </c>
      <c r="H5" s="9">
        <f t="shared" si="2"/>
        <v>90000</v>
      </c>
      <c r="I5" s="11">
        <f t="shared" si="3"/>
        <v>0.348314606741573</v>
      </c>
      <c r="J5" s="12" t="s">
        <v>36</v>
      </c>
      <c r="K5" s="13">
        <v>0.0391348819578521</v>
      </c>
      <c r="L5" s="8">
        <f t="shared" si="4"/>
        <v>3522.13937620669</v>
      </c>
      <c r="M5" s="11">
        <v>0.117969900497061</v>
      </c>
      <c r="N5" s="8">
        <f t="shared" si="5"/>
        <v>10617.2910447355</v>
      </c>
      <c r="O5" s="8">
        <v>80.85</v>
      </c>
      <c r="P5" s="7">
        <f t="shared" si="6"/>
        <v>1113.17254174397</v>
      </c>
      <c r="Q5" s="15">
        <f t="shared" ref="Q5:Q11" si="11">G5*1.06</f>
        <v>3180</v>
      </c>
      <c r="R5" s="9">
        <f t="shared" si="7"/>
        <v>95400</v>
      </c>
      <c r="S5" s="8">
        <f t="shared" si="8"/>
        <v>27618.3</v>
      </c>
      <c r="T5" s="9">
        <f t="shared" ref="T5:T11" si="12">G5*1.12</f>
        <v>3360</v>
      </c>
      <c r="U5" s="9">
        <f t="shared" si="9"/>
        <v>100800</v>
      </c>
      <c r="V5" s="8">
        <f t="shared" si="10"/>
        <v>29181.6</v>
      </c>
      <c r="W5" s="16"/>
      <c r="X5" s="16"/>
      <c r="Y5" s="16"/>
      <c r="Z5" s="17"/>
      <c r="AA5" s="18"/>
      <c r="AB5" s="18"/>
      <c r="AC5" s="18"/>
    </row>
    <row r="6" spans="1:29">
      <c r="A6" s="6" t="s">
        <v>37</v>
      </c>
      <c r="B6" s="6" t="s">
        <v>31</v>
      </c>
      <c r="C6" s="7">
        <v>2416</v>
      </c>
      <c r="D6" s="8">
        <f t="shared" si="0"/>
        <v>2899.2</v>
      </c>
      <c r="E6" s="8">
        <v>3076</v>
      </c>
      <c r="F6" s="9">
        <v>2700</v>
      </c>
      <c r="G6" s="10">
        <f t="shared" si="1"/>
        <v>2700</v>
      </c>
      <c r="H6" s="9">
        <f t="shared" si="2"/>
        <v>81000</v>
      </c>
      <c r="I6" s="11">
        <f t="shared" si="3"/>
        <v>0.117549668874172</v>
      </c>
      <c r="J6" s="12" t="s">
        <v>38</v>
      </c>
      <c r="K6" s="13">
        <v>0.0338393050973163</v>
      </c>
      <c r="L6" s="8">
        <f t="shared" si="4"/>
        <v>2740.98371288262</v>
      </c>
      <c r="M6" s="11">
        <v>0.101527123142525</v>
      </c>
      <c r="N6" s="8">
        <f t="shared" si="5"/>
        <v>8223.69697454453</v>
      </c>
      <c r="O6" s="8">
        <v>67.46</v>
      </c>
      <c r="P6" s="7">
        <f t="shared" si="6"/>
        <v>1200.71153276015</v>
      </c>
      <c r="Q6" s="15">
        <f>G6*1.08</f>
        <v>2916</v>
      </c>
      <c r="R6" s="9">
        <f t="shared" si="7"/>
        <v>87480</v>
      </c>
      <c r="S6" s="8">
        <f t="shared" si="8"/>
        <v>28089.828</v>
      </c>
      <c r="T6" s="9">
        <f>G6*1.16</f>
        <v>3132</v>
      </c>
      <c r="U6" s="9">
        <f t="shared" si="9"/>
        <v>93960</v>
      </c>
      <c r="V6" s="8">
        <f t="shared" si="10"/>
        <v>30170.556</v>
      </c>
      <c r="W6" s="16"/>
      <c r="X6" s="16"/>
      <c r="Y6" s="16"/>
      <c r="Z6" s="17"/>
      <c r="AA6" s="18"/>
      <c r="AB6" s="18"/>
      <c r="AC6" s="18"/>
    </row>
    <row r="7" spans="1:29">
      <c r="A7" s="6" t="s">
        <v>39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 t="shared" si="1"/>
        <v>3100</v>
      </c>
      <c r="H7" s="9">
        <f t="shared" si="2"/>
        <v>93000</v>
      </c>
      <c r="I7" s="11">
        <f t="shared" si="3"/>
        <v>0.546906187624751</v>
      </c>
      <c r="J7" s="12" t="s">
        <v>40</v>
      </c>
      <c r="K7" s="13">
        <v>0.052336325081369</v>
      </c>
      <c r="L7" s="8">
        <f t="shared" si="4"/>
        <v>4867.27823256732</v>
      </c>
      <c r="M7" s="11">
        <v>0.114274258280442</v>
      </c>
      <c r="N7" s="8">
        <f t="shared" si="5"/>
        <v>10627.5060200811</v>
      </c>
      <c r="O7" s="8">
        <v>71.42</v>
      </c>
      <c r="P7" s="7">
        <f t="shared" si="6"/>
        <v>1302.15625875105</v>
      </c>
      <c r="Q7" s="15">
        <f t="shared" si="11"/>
        <v>3286</v>
      </c>
      <c r="R7" s="9">
        <f t="shared" si="7"/>
        <v>98580</v>
      </c>
      <c r="S7" s="8">
        <f t="shared" si="8"/>
        <v>30638.664</v>
      </c>
      <c r="T7" s="9">
        <f t="shared" si="12"/>
        <v>3472</v>
      </c>
      <c r="U7" s="9">
        <f t="shared" si="9"/>
        <v>104160</v>
      </c>
      <c r="V7" s="8">
        <f t="shared" si="10"/>
        <v>32372.928</v>
      </c>
      <c r="W7" s="16"/>
      <c r="X7" s="16"/>
      <c r="Y7" s="16"/>
      <c r="Z7" s="17"/>
      <c r="AA7" s="18"/>
      <c r="AB7" s="18"/>
      <c r="AC7" s="18"/>
    </row>
    <row r="8" spans="1:29">
      <c r="A8" s="6" t="s">
        <v>41</v>
      </c>
      <c r="B8" s="6" t="s">
        <v>31</v>
      </c>
      <c r="C8" s="7">
        <v>2457</v>
      </c>
      <c r="D8" s="8">
        <f t="shared" si="0"/>
        <v>2948.4</v>
      </c>
      <c r="E8" s="8">
        <v>3873</v>
      </c>
      <c r="F8" s="9">
        <v>3700</v>
      </c>
      <c r="G8" s="10">
        <f t="shared" si="1"/>
        <v>3700</v>
      </c>
      <c r="H8" s="9">
        <f t="shared" si="2"/>
        <v>111000</v>
      </c>
      <c r="I8" s="11">
        <f t="shared" si="3"/>
        <v>0.505901505901506</v>
      </c>
      <c r="J8" s="14">
        <v>0.34</v>
      </c>
      <c r="K8" s="13">
        <v>0.0302268900365056</v>
      </c>
      <c r="L8" s="8">
        <f t="shared" si="4"/>
        <v>3355.18479405212</v>
      </c>
      <c r="M8" s="11">
        <v>0.145684037820801</v>
      </c>
      <c r="N8" s="8">
        <f t="shared" si="5"/>
        <v>16170.9281981089</v>
      </c>
      <c r="O8" s="8">
        <v>58.59</v>
      </c>
      <c r="P8" s="7">
        <f t="shared" si="6"/>
        <v>1894.52124935996</v>
      </c>
      <c r="Q8" s="15">
        <f t="shared" si="11"/>
        <v>3922</v>
      </c>
      <c r="R8" s="9">
        <f t="shared" si="7"/>
        <v>117660</v>
      </c>
      <c r="S8" s="8">
        <f t="shared" si="8"/>
        <v>40004.4</v>
      </c>
      <c r="T8" s="9">
        <f t="shared" si="12"/>
        <v>4144</v>
      </c>
      <c r="U8" s="9">
        <f t="shared" si="9"/>
        <v>124320</v>
      </c>
      <c r="V8" s="8">
        <f t="shared" si="10"/>
        <v>42268.8</v>
      </c>
      <c r="W8" s="16"/>
      <c r="X8" s="16"/>
      <c r="Y8" s="16"/>
      <c r="Z8" s="17"/>
      <c r="AA8" s="18"/>
      <c r="AB8" s="18"/>
      <c r="AC8" s="18"/>
    </row>
    <row r="9" spans="1:29">
      <c r="A9" s="6" t="s">
        <v>42</v>
      </c>
      <c r="B9" s="6" t="s">
        <v>31</v>
      </c>
      <c r="C9" s="7">
        <v>3922</v>
      </c>
      <c r="D9" s="8">
        <f t="shared" si="0"/>
        <v>4706.4</v>
      </c>
      <c r="E9" s="8">
        <v>4103</v>
      </c>
      <c r="F9" s="9">
        <v>4800</v>
      </c>
      <c r="G9" s="10">
        <v>4500</v>
      </c>
      <c r="H9" s="9">
        <f t="shared" si="2"/>
        <v>135000</v>
      </c>
      <c r="I9" s="11">
        <f t="shared" si="3"/>
        <v>0.147373788883223</v>
      </c>
      <c r="J9" s="12" t="s">
        <v>43</v>
      </c>
      <c r="K9" s="13">
        <v>0.0285730291848982</v>
      </c>
      <c r="L9" s="8">
        <f t="shared" si="4"/>
        <v>3857.35893996126</v>
      </c>
      <c r="M9" s="11">
        <v>0.110460145474391</v>
      </c>
      <c r="N9" s="8">
        <f t="shared" si="5"/>
        <v>14912.1196390428</v>
      </c>
      <c r="O9" s="8">
        <v>69.21</v>
      </c>
      <c r="P9" s="7">
        <f t="shared" si="6"/>
        <v>1950.58517555267</v>
      </c>
      <c r="Q9" s="15">
        <f t="shared" si="11"/>
        <v>4770</v>
      </c>
      <c r="R9" s="9">
        <f t="shared" si="7"/>
        <v>143100</v>
      </c>
      <c r="S9" s="8">
        <f t="shared" si="8"/>
        <v>48768.48</v>
      </c>
      <c r="T9" s="9">
        <f t="shared" si="12"/>
        <v>5040</v>
      </c>
      <c r="U9" s="9">
        <f t="shared" si="9"/>
        <v>151200</v>
      </c>
      <c r="V9" s="8">
        <f t="shared" si="10"/>
        <v>51528.96</v>
      </c>
      <c r="W9" s="16"/>
      <c r="X9" s="16"/>
      <c r="Y9" s="16"/>
      <c r="Z9" s="17"/>
      <c r="AA9" s="18"/>
      <c r="AB9" s="18"/>
      <c r="AC9" s="18"/>
    </row>
    <row r="10" spans="1:29">
      <c r="A10" s="6" t="s">
        <v>44</v>
      </c>
      <c r="B10" s="6" t="s">
        <v>31</v>
      </c>
      <c r="C10" s="7">
        <v>3665</v>
      </c>
      <c r="D10" s="8">
        <f t="shared" si="0"/>
        <v>4398</v>
      </c>
      <c r="E10" s="8">
        <v>4095</v>
      </c>
      <c r="F10" s="9">
        <v>4300</v>
      </c>
      <c r="G10" s="10">
        <f>F10</f>
        <v>4300</v>
      </c>
      <c r="H10" s="9">
        <f t="shared" si="2"/>
        <v>129000</v>
      </c>
      <c r="I10" s="11">
        <f t="shared" si="3"/>
        <v>0.173260572987722</v>
      </c>
      <c r="J10" s="12" t="s">
        <v>45</v>
      </c>
      <c r="K10" s="13">
        <v>0.0622174942119726</v>
      </c>
      <c r="L10" s="8">
        <f t="shared" si="4"/>
        <v>8026.05675334447</v>
      </c>
      <c r="M10" s="11">
        <v>0.127658756524009</v>
      </c>
      <c r="N10" s="8">
        <f t="shared" si="5"/>
        <v>16467.9795915972</v>
      </c>
      <c r="O10" s="8">
        <v>68.89</v>
      </c>
      <c r="P10" s="7">
        <f t="shared" si="6"/>
        <v>1872.55044273479</v>
      </c>
      <c r="Q10" s="15">
        <f t="shared" si="11"/>
        <v>4558</v>
      </c>
      <c r="R10" s="9">
        <f t="shared" si="7"/>
        <v>136740</v>
      </c>
      <c r="S10" s="8">
        <f t="shared" si="8"/>
        <v>47831.652</v>
      </c>
      <c r="T10" s="9">
        <f t="shared" si="12"/>
        <v>4816</v>
      </c>
      <c r="U10" s="9">
        <f t="shared" si="9"/>
        <v>144480</v>
      </c>
      <c r="V10" s="8">
        <f t="shared" si="10"/>
        <v>50539.104</v>
      </c>
      <c r="W10" s="16"/>
      <c r="X10" s="16"/>
      <c r="Y10" s="16"/>
      <c r="Z10" s="17"/>
      <c r="AA10" s="18"/>
      <c r="AB10" s="18"/>
      <c r="AC10" s="18"/>
    </row>
    <row r="11" spans="1:29">
      <c r="A11" s="6" t="s">
        <v>46</v>
      </c>
      <c r="B11" s="6" t="s">
        <v>31</v>
      </c>
      <c r="C11" s="7">
        <v>2298</v>
      </c>
      <c r="D11" s="8">
        <f t="shared" si="0"/>
        <v>2757.6</v>
      </c>
      <c r="E11" s="8">
        <v>2384</v>
      </c>
      <c r="F11" s="9">
        <v>3100</v>
      </c>
      <c r="G11" s="10">
        <v>3100</v>
      </c>
      <c r="H11" s="9">
        <f t="shared" si="2"/>
        <v>93000</v>
      </c>
      <c r="I11" s="11">
        <f t="shared" si="3"/>
        <v>0.348999129677981</v>
      </c>
      <c r="J11" s="12" t="s">
        <v>47</v>
      </c>
      <c r="K11" s="13">
        <v>0.016993913751533</v>
      </c>
      <c r="L11" s="8">
        <f t="shared" si="4"/>
        <v>1580.43397889257</v>
      </c>
      <c r="M11" s="11">
        <v>0.112004477004338</v>
      </c>
      <c r="N11" s="8">
        <f t="shared" si="5"/>
        <v>10416.4163614034</v>
      </c>
      <c r="O11" s="8">
        <v>65.43</v>
      </c>
      <c r="P11" s="7">
        <f t="shared" si="6"/>
        <v>1421.36634571298</v>
      </c>
      <c r="Q11" s="15">
        <f t="shared" si="11"/>
        <v>3286</v>
      </c>
      <c r="R11" s="9">
        <f t="shared" si="7"/>
        <v>98580</v>
      </c>
      <c r="S11" s="8">
        <f t="shared" si="8"/>
        <v>31811.766</v>
      </c>
      <c r="T11" s="9">
        <f t="shared" si="12"/>
        <v>3472</v>
      </c>
      <c r="U11" s="9">
        <f t="shared" si="9"/>
        <v>104160</v>
      </c>
      <c r="V11" s="8">
        <f t="shared" si="10"/>
        <v>33612.432</v>
      </c>
      <c r="W11" s="16"/>
      <c r="X11" s="16"/>
      <c r="Y11" s="16"/>
      <c r="Z11" s="17"/>
      <c r="AA11" s="18"/>
      <c r="AB11" s="18"/>
      <c r="AC11" s="18"/>
    </row>
    <row r="12" spans="1:29">
      <c r="A12" s="6" t="s">
        <v>48</v>
      </c>
      <c r="B12" s="6" t="s">
        <v>31</v>
      </c>
      <c r="C12" s="7">
        <v>12722</v>
      </c>
      <c r="D12" s="8">
        <f t="shared" si="0"/>
        <v>15266.4</v>
      </c>
      <c r="E12" s="8">
        <v>14968</v>
      </c>
      <c r="F12" s="9">
        <v>15700</v>
      </c>
      <c r="G12" s="10">
        <v>15300</v>
      </c>
      <c r="H12" s="9">
        <f t="shared" si="2"/>
        <v>459000</v>
      </c>
      <c r="I12" s="11">
        <f t="shared" si="3"/>
        <v>0.202641094167584</v>
      </c>
      <c r="J12" s="12" t="s">
        <v>49</v>
      </c>
      <c r="K12" s="13">
        <v>0.187753101348689</v>
      </c>
      <c r="L12" s="8">
        <f t="shared" si="4"/>
        <v>86178.6735190483</v>
      </c>
      <c r="M12" s="11">
        <v>0.128609422040397</v>
      </c>
      <c r="N12" s="8">
        <f t="shared" si="5"/>
        <v>59031.7247165422</v>
      </c>
      <c r="O12" s="8">
        <v>80.77</v>
      </c>
      <c r="P12" s="7">
        <f t="shared" si="6"/>
        <v>5682.80302092361</v>
      </c>
      <c r="Q12" s="15">
        <f>G12*1.03</f>
        <v>15759</v>
      </c>
      <c r="R12" s="9">
        <f t="shared" si="7"/>
        <v>472770</v>
      </c>
      <c r="S12" s="8">
        <f t="shared" si="8"/>
        <v>154170.297</v>
      </c>
      <c r="T12" s="9">
        <f>G12*1.06</f>
        <v>16218</v>
      </c>
      <c r="U12" s="9">
        <f t="shared" si="9"/>
        <v>486540</v>
      </c>
      <c r="V12" s="8">
        <f t="shared" si="10"/>
        <v>158660.694</v>
      </c>
      <c r="W12" s="16"/>
      <c r="X12" s="16"/>
      <c r="Y12" s="16"/>
      <c r="Z12" s="17"/>
      <c r="AA12" s="18"/>
      <c r="AB12" s="18"/>
      <c r="AC12" s="18"/>
    </row>
    <row r="13" spans="1:29">
      <c r="A13" s="6" t="s">
        <v>50</v>
      </c>
      <c r="B13" s="6" t="s">
        <v>31</v>
      </c>
      <c r="C13" s="7">
        <v>5474</v>
      </c>
      <c r="D13" s="8">
        <f t="shared" si="0"/>
        <v>6568.8</v>
      </c>
      <c r="E13" s="8">
        <v>4321</v>
      </c>
      <c r="F13" s="9">
        <v>4800</v>
      </c>
      <c r="G13" s="10">
        <v>4800</v>
      </c>
      <c r="H13" s="9">
        <f t="shared" si="2"/>
        <v>144000</v>
      </c>
      <c r="I13" s="11">
        <f t="shared" si="3"/>
        <v>-0.123127511874315</v>
      </c>
      <c r="J13" s="12" t="s">
        <v>51</v>
      </c>
      <c r="K13" s="13">
        <v>0.0861790123939685</v>
      </c>
      <c r="L13" s="8">
        <f t="shared" si="4"/>
        <v>12409.7777847315</v>
      </c>
      <c r="M13" s="11">
        <v>0.100804842607683</v>
      </c>
      <c r="N13" s="8">
        <f t="shared" si="5"/>
        <v>14515.8973355064</v>
      </c>
      <c r="O13" s="8">
        <v>69.38</v>
      </c>
      <c r="P13" s="7">
        <f t="shared" si="6"/>
        <v>2075.52608820986</v>
      </c>
      <c r="Q13" s="15">
        <f>G13*1.06</f>
        <v>5088</v>
      </c>
      <c r="R13" s="9">
        <f t="shared" si="7"/>
        <v>152640</v>
      </c>
      <c r="S13" s="8">
        <f t="shared" si="8"/>
        <v>49760.64</v>
      </c>
      <c r="T13" s="9">
        <f>G13*1.12</f>
        <v>5376</v>
      </c>
      <c r="U13" s="9">
        <f t="shared" si="9"/>
        <v>161280</v>
      </c>
      <c r="V13" s="8">
        <f t="shared" si="10"/>
        <v>52577.28</v>
      </c>
      <c r="W13" s="16"/>
      <c r="X13" s="16"/>
      <c r="Y13" s="16"/>
      <c r="Z13" s="17"/>
      <c r="AA13" s="18"/>
      <c r="AB13" s="18"/>
      <c r="AC13" s="18"/>
    </row>
    <row r="14" spans="1:29">
      <c r="A14" s="6" t="s">
        <v>52</v>
      </c>
      <c r="B14" s="6" t="s">
        <v>31</v>
      </c>
      <c r="C14" s="7">
        <v>2346</v>
      </c>
      <c r="D14" s="8">
        <f t="shared" si="0"/>
        <v>2815.2</v>
      </c>
      <c r="E14" s="8">
        <v>2966</v>
      </c>
      <c r="F14" s="9">
        <v>3000</v>
      </c>
      <c r="G14" s="10">
        <v>3000</v>
      </c>
      <c r="H14" s="9">
        <f t="shared" si="2"/>
        <v>90000</v>
      </c>
      <c r="I14" s="11">
        <f t="shared" si="3"/>
        <v>0.278772378516624</v>
      </c>
      <c r="J14" s="12" t="s">
        <v>53</v>
      </c>
      <c r="K14" s="13">
        <v>0.0269551790700368</v>
      </c>
      <c r="L14" s="8">
        <f t="shared" si="4"/>
        <v>2425.96611630331</v>
      </c>
      <c r="M14" s="11">
        <v>0.104955661353718</v>
      </c>
      <c r="N14" s="8">
        <f t="shared" si="5"/>
        <v>9446.00952183462</v>
      </c>
      <c r="O14" s="8">
        <v>52.68</v>
      </c>
      <c r="P14" s="7">
        <f t="shared" si="6"/>
        <v>1708.42824601367</v>
      </c>
      <c r="Q14" s="15">
        <f>G14*1.06</f>
        <v>3180</v>
      </c>
      <c r="R14" s="9">
        <f t="shared" si="7"/>
        <v>95400</v>
      </c>
      <c r="S14" s="8">
        <f t="shared" si="8"/>
        <v>32903.46</v>
      </c>
      <c r="T14" s="9">
        <f>G14*1.12</f>
        <v>3360</v>
      </c>
      <c r="U14" s="9">
        <f t="shared" si="9"/>
        <v>100800</v>
      </c>
      <c r="V14" s="8">
        <f t="shared" si="10"/>
        <v>34765.92</v>
      </c>
      <c r="W14" s="16"/>
      <c r="X14" s="16"/>
      <c r="Y14" s="16"/>
      <c r="Z14" s="17"/>
      <c r="AA14" s="18"/>
      <c r="AB14" s="18"/>
      <c r="AC14" s="18"/>
    </row>
    <row r="15" spans="1:29">
      <c r="A15" s="6" t="s">
        <v>54</v>
      </c>
      <c r="B15" s="6" t="s">
        <v>31</v>
      </c>
      <c r="C15" s="7">
        <v>4420</v>
      </c>
      <c r="D15" s="8">
        <f t="shared" si="0"/>
        <v>5304</v>
      </c>
      <c r="E15" s="8">
        <v>8885</v>
      </c>
      <c r="F15" s="9">
        <v>7200</v>
      </c>
      <c r="G15" s="10">
        <v>7000</v>
      </c>
      <c r="H15" s="9">
        <f t="shared" si="2"/>
        <v>210000</v>
      </c>
      <c r="I15" s="11">
        <f t="shared" si="3"/>
        <v>0.583710407239819</v>
      </c>
      <c r="J15" s="12" t="s">
        <v>55</v>
      </c>
      <c r="K15" s="13">
        <v>0.0426262633182432</v>
      </c>
      <c r="L15" s="8">
        <f t="shared" si="4"/>
        <v>8951.51529683107</v>
      </c>
      <c r="M15" s="11">
        <v>0.147828589403328</v>
      </c>
      <c r="N15" s="8">
        <f t="shared" si="5"/>
        <v>31044.0037746989</v>
      </c>
      <c r="O15" s="8">
        <v>70.96</v>
      </c>
      <c r="P15" s="7">
        <f t="shared" si="6"/>
        <v>2959.41375422773</v>
      </c>
      <c r="Q15" s="15">
        <f>G15*1.04</f>
        <v>7280</v>
      </c>
      <c r="R15" s="9">
        <f t="shared" si="7"/>
        <v>218400</v>
      </c>
      <c r="S15" s="8">
        <f t="shared" si="8"/>
        <v>75151.44</v>
      </c>
      <c r="T15" s="9">
        <f>G15*1.08</f>
        <v>7560</v>
      </c>
      <c r="U15" s="9">
        <f t="shared" si="9"/>
        <v>226800</v>
      </c>
      <c r="V15" s="8">
        <f t="shared" si="10"/>
        <v>78041.88</v>
      </c>
      <c r="W15" s="16"/>
      <c r="X15" s="16"/>
      <c r="Y15" s="16"/>
      <c r="Z15" s="17"/>
      <c r="AA15" s="18"/>
      <c r="AB15" s="18"/>
      <c r="AC15" s="18"/>
    </row>
    <row r="16" spans="1:29">
      <c r="A16" s="6" t="s">
        <v>56</v>
      </c>
      <c r="B16" s="6" t="s">
        <v>31</v>
      </c>
      <c r="C16" s="7">
        <v>7854</v>
      </c>
      <c r="D16" s="8">
        <f t="shared" si="0"/>
        <v>9424.8</v>
      </c>
      <c r="E16" s="8">
        <v>10424</v>
      </c>
      <c r="F16" s="9">
        <v>9800</v>
      </c>
      <c r="G16" s="10">
        <v>9800</v>
      </c>
      <c r="H16" s="9">
        <f t="shared" si="2"/>
        <v>294000</v>
      </c>
      <c r="I16" s="11">
        <f t="shared" si="3"/>
        <v>0.24777183600713</v>
      </c>
      <c r="J16" s="12" t="s">
        <v>57</v>
      </c>
      <c r="K16" s="13">
        <v>0.0213783206279392</v>
      </c>
      <c r="L16" s="8">
        <f t="shared" si="4"/>
        <v>6285.22626461412</v>
      </c>
      <c r="M16" s="11">
        <v>0.105</v>
      </c>
      <c r="N16" s="8">
        <f t="shared" si="5"/>
        <v>30870</v>
      </c>
      <c r="O16" s="8">
        <v>87.61</v>
      </c>
      <c r="P16" s="7">
        <f t="shared" si="6"/>
        <v>3355.78130350417</v>
      </c>
      <c r="Q16" s="15">
        <f>G16*1.04</f>
        <v>10192</v>
      </c>
      <c r="R16" s="9">
        <f t="shared" si="7"/>
        <v>305760</v>
      </c>
      <c r="S16" s="8">
        <f t="shared" si="8"/>
        <v>87630.816</v>
      </c>
      <c r="T16" s="9">
        <f>G16*1.08</f>
        <v>10584</v>
      </c>
      <c r="U16" s="9">
        <f t="shared" si="9"/>
        <v>317520</v>
      </c>
      <c r="V16" s="8">
        <f t="shared" si="10"/>
        <v>91001.232</v>
      </c>
      <c r="W16" s="16"/>
      <c r="X16" s="16"/>
      <c r="Y16" s="16"/>
      <c r="Z16" s="17"/>
      <c r="AA16" s="18"/>
      <c r="AB16" s="18"/>
      <c r="AC16" s="18"/>
    </row>
    <row r="17" spans="1:29">
      <c r="A17" s="6" t="s">
        <v>58</v>
      </c>
      <c r="B17" s="6" t="s">
        <v>31</v>
      </c>
      <c r="C17" s="7"/>
      <c r="D17" s="8"/>
      <c r="E17" s="8">
        <v>2503</v>
      </c>
      <c r="F17" s="9">
        <v>2400</v>
      </c>
      <c r="G17" s="10">
        <v>2500</v>
      </c>
      <c r="H17" s="9">
        <f t="shared" si="2"/>
        <v>75000</v>
      </c>
      <c r="I17" s="11" t="e">
        <f t="shared" si="3"/>
        <v>#DIV/0!</v>
      </c>
      <c r="J17" s="14">
        <v>0.3237</v>
      </c>
      <c r="K17" s="13">
        <v>0.0465319963092891</v>
      </c>
      <c r="L17" s="8">
        <f t="shared" si="4"/>
        <v>3489.89972319668</v>
      </c>
      <c r="M17" s="11">
        <v>0.138538791552903</v>
      </c>
      <c r="N17" s="8">
        <f t="shared" si="5"/>
        <v>10390.4093664677</v>
      </c>
      <c r="O17" s="8">
        <v>57.02</v>
      </c>
      <c r="P17" s="7">
        <f t="shared" si="6"/>
        <v>1315.32795510347</v>
      </c>
      <c r="Q17" s="15">
        <f>G17*1.08</f>
        <v>2700</v>
      </c>
      <c r="R17" s="9">
        <f t="shared" si="7"/>
        <v>81000</v>
      </c>
      <c r="S17" s="8">
        <f t="shared" si="8"/>
        <v>26219.7</v>
      </c>
      <c r="T17" s="9">
        <f>G17*1.16</f>
        <v>2900</v>
      </c>
      <c r="U17" s="9">
        <f t="shared" si="9"/>
        <v>87000</v>
      </c>
      <c r="V17" s="8">
        <f t="shared" si="10"/>
        <v>28161.9</v>
      </c>
      <c r="W17" s="16"/>
      <c r="X17" s="16"/>
      <c r="Y17" s="16"/>
      <c r="Z17" s="17"/>
      <c r="AA17" s="18"/>
      <c r="AB17" s="18"/>
      <c r="AC17" s="18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