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汇总表" sheetId="4" r:id="rId1"/>
    <sheet name="Sheet1" sheetId="3" r:id="rId2"/>
    <sheet name="指标" sheetId="1" r:id="rId3"/>
    <sheet name="产品明细" sheetId="2" r:id="rId4"/>
  </sheets>
  <definedNames>
    <definedName name="_xlnm._FilterDatabase" localSheetId="0" hidden="1">汇总表!$A$1:$H$1</definedName>
    <definedName name="_xlnm._FilterDatabase" localSheetId="2" hidden="1">指标!$A$1:$Q$84</definedName>
  </definedNames>
  <calcPr calcId="145621"/>
  <pivotCaches>
    <pivotCache cacheId="1" r:id="rId5"/>
  </pivotCaches>
</workbook>
</file>

<file path=xl/calcChain.xml><?xml version="1.0" encoding="utf-8"?>
<calcChain xmlns="http://schemas.openxmlformats.org/spreadsheetml/2006/main">
  <c r="E21" i="4" l="1"/>
  <c r="F21" i="4"/>
  <c r="G21" i="4"/>
  <c r="H21" i="4"/>
  <c r="D21" i="4"/>
  <c r="C20" i="4" l="1"/>
  <c r="D20" i="4"/>
  <c r="E20" i="4"/>
  <c r="F20" i="4"/>
  <c r="G20" i="4"/>
  <c r="H20" i="4"/>
  <c r="C12" i="4"/>
  <c r="D12" i="4"/>
  <c r="E12" i="4"/>
  <c r="F12" i="4"/>
  <c r="G12" i="4"/>
  <c r="H12" i="4"/>
  <c r="C6" i="4"/>
  <c r="D6" i="4"/>
  <c r="E6" i="4"/>
  <c r="F6" i="4"/>
  <c r="G6" i="4"/>
  <c r="H6" i="4"/>
  <c r="C21" i="4"/>
  <c r="D3" i="1"/>
  <c r="G3" i="1" s="1"/>
  <c r="M3" i="1" s="1"/>
  <c r="G82" i="1"/>
  <c r="H82" i="1"/>
  <c r="H3" i="1" s="1"/>
  <c r="N3" i="1" s="1"/>
  <c r="I82" i="1"/>
  <c r="I3" i="1" s="1"/>
  <c r="O3" i="1" s="1"/>
  <c r="J82" i="1"/>
  <c r="J3" i="1" s="1"/>
  <c r="P3" i="1" s="1"/>
  <c r="D4" i="1"/>
  <c r="H4" i="1" s="1"/>
  <c r="N4" i="1" s="1"/>
  <c r="D5" i="1"/>
  <c r="G5" i="1" s="1"/>
  <c r="M5" i="1" s="1"/>
  <c r="J5" i="1"/>
  <c r="P5" i="1" s="1"/>
  <c r="D6" i="1"/>
  <c r="G6" i="1"/>
  <c r="M6" i="1" s="1"/>
  <c r="H6" i="1"/>
  <c r="N6" i="1" s="1"/>
  <c r="I6" i="1"/>
  <c r="O6" i="1"/>
  <c r="D7" i="1"/>
  <c r="H7" i="1" s="1"/>
  <c r="N7" i="1" s="1"/>
  <c r="G7" i="1"/>
  <c r="M7" i="1" s="1"/>
  <c r="I7" i="1"/>
  <c r="O7" i="1" s="1"/>
  <c r="D8" i="1"/>
  <c r="H8" i="1" s="1"/>
  <c r="N8" i="1" s="1"/>
  <c r="D9" i="1"/>
  <c r="G9" i="1" s="1"/>
  <c r="M9" i="1" s="1"/>
  <c r="H9" i="1"/>
  <c r="N9" i="1" s="1"/>
  <c r="J9" i="1"/>
  <c r="P9" i="1" s="1"/>
  <c r="D10" i="1"/>
  <c r="G10" i="1"/>
  <c r="M10" i="1" s="1"/>
  <c r="H10" i="1"/>
  <c r="N10" i="1" s="1"/>
  <c r="I10" i="1"/>
  <c r="O10" i="1"/>
  <c r="J10" i="1"/>
  <c r="P10" i="1" s="1"/>
  <c r="D11" i="1"/>
  <c r="H11" i="1" s="1"/>
  <c r="N11" i="1" s="1"/>
  <c r="G11" i="1"/>
  <c r="M11" i="1" s="1"/>
  <c r="I11" i="1"/>
  <c r="O11" i="1" s="1"/>
  <c r="D12" i="1"/>
  <c r="H12" i="1" s="1"/>
  <c r="N12" i="1" s="1"/>
  <c r="D13" i="1"/>
  <c r="G13" i="1" s="1"/>
  <c r="M13" i="1" s="1"/>
  <c r="H13" i="1"/>
  <c r="N13" i="1" s="1"/>
  <c r="J13" i="1"/>
  <c r="P13" i="1" s="1"/>
  <c r="D14" i="1"/>
  <c r="G14" i="1"/>
  <c r="M14" i="1" s="1"/>
  <c r="H14" i="1"/>
  <c r="N14" i="1" s="1"/>
  <c r="I14" i="1"/>
  <c r="O14" i="1"/>
  <c r="J14" i="1"/>
  <c r="P14" i="1" s="1"/>
  <c r="D15" i="1"/>
  <c r="H15" i="1" s="1"/>
  <c r="N15" i="1" s="1"/>
  <c r="G15" i="1"/>
  <c r="M15" i="1" s="1"/>
  <c r="I15" i="1"/>
  <c r="O15" i="1" s="1"/>
  <c r="D16" i="1"/>
  <c r="H16" i="1" s="1"/>
  <c r="N16" i="1" s="1"/>
  <c r="D17" i="1"/>
  <c r="G17" i="1" s="1"/>
  <c r="M17" i="1" s="1"/>
  <c r="H17" i="1"/>
  <c r="N17" i="1" s="1"/>
  <c r="J17" i="1"/>
  <c r="P17" i="1" s="1"/>
  <c r="D18" i="1"/>
  <c r="G18" i="1" s="1"/>
  <c r="M18" i="1" s="1"/>
  <c r="H18" i="1"/>
  <c r="N18" i="1" s="1"/>
  <c r="J18" i="1"/>
  <c r="P18" i="1" s="1"/>
  <c r="D19" i="1"/>
  <c r="G19" i="1"/>
  <c r="M19" i="1" s="1"/>
  <c r="H19" i="1"/>
  <c r="N19" i="1" s="1"/>
  <c r="I19" i="1"/>
  <c r="O19" i="1" s="1"/>
  <c r="J19" i="1"/>
  <c r="P19" i="1" s="1"/>
  <c r="D20" i="1"/>
  <c r="H20" i="1" s="1"/>
  <c r="N20" i="1" s="1"/>
  <c r="D21" i="1"/>
  <c r="G21" i="1" s="1"/>
  <c r="M21" i="1" s="1"/>
  <c r="H21" i="1"/>
  <c r="N21" i="1" s="1"/>
  <c r="J21" i="1"/>
  <c r="P21" i="1" s="1"/>
  <c r="D22" i="1"/>
  <c r="G22" i="1" s="1"/>
  <c r="M22" i="1" s="1"/>
  <c r="H22" i="1"/>
  <c r="N22" i="1" s="1"/>
  <c r="J22" i="1"/>
  <c r="P22" i="1" s="1"/>
  <c r="D23" i="1"/>
  <c r="G23" i="1"/>
  <c r="M23" i="1" s="1"/>
  <c r="H23" i="1"/>
  <c r="N23" i="1" s="1"/>
  <c r="I23" i="1"/>
  <c r="O23" i="1" s="1"/>
  <c r="J23" i="1"/>
  <c r="P23" i="1" s="1"/>
  <c r="D24" i="1"/>
  <c r="H24" i="1" s="1"/>
  <c r="N24" i="1" s="1"/>
  <c r="D25" i="1"/>
  <c r="G25" i="1" s="1"/>
  <c r="M25" i="1" s="1"/>
  <c r="H25" i="1"/>
  <c r="N25" i="1" s="1"/>
  <c r="J25" i="1"/>
  <c r="P25" i="1" s="1"/>
  <c r="D26" i="1"/>
  <c r="G26" i="1" s="1"/>
  <c r="M26" i="1" s="1"/>
  <c r="H26" i="1"/>
  <c r="N26" i="1" s="1"/>
  <c r="J26" i="1"/>
  <c r="P26" i="1" s="1"/>
  <c r="D27" i="1"/>
  <c r="G27" i="1"/>
  <c r="M27" i="1" s="1"/>
  <c r="H27" i="1"/>
  <c r="N27" i="1" s="1"/>
  <c r="I27" i="1"/>
  <c r="O27" i="1" s="1"/>
  <c r="J27" i="1"/>
  <c r="P27" i="1" s="1"/>
  <c r="D28" i="1"/>
  <c r="H28" i="1" s="1"/>
  <c r="N28" i="1" s="1"/>
  <c r="D29" i="1"/>
  <c r="G29" i="1" s="1"/>
  <c r="M29" i="1" s="1"/>
  <c r="H29" i="1"/>
  <c r="N29" i="1" s="1"/>
  <c r="I29" i="1"/>
  <c r="O29" i="1" s="1"/>
  <c r="J29" i="1"/>
  <c r="P29" i="1" s="1"/>
  <c r="D30" i="1"/>
  <c r="G30" i="1" s="1"/>
  <c r="M30" i="1" s="1"/>
  <c r="D31" i="1"/>
  <c r="G31" i="1"/>
  <c r="M31" i="1" s="1"/>
  <c r="H31" i="1"/>
  <c r="N31" i="1" s="1"/>
  <c r="I31" i="1"/>
  <c r="O31" i="1" s="1"/>
  <c r="J31" i="1"/>
  <c r="P31" i="1" s="1"/>
  <c r="D32" i="1"/>
  <c r="H32" i="1" s="1"/>
  <c r="N32" i="1" s="1"/>
  <c r="D33" i="1"/>
  <c r="G33" i="1"/>
  <c r="M33" i="1" s="1"/>
  <c r="H33" i="1"/>
  <c r="N33" i="1" s="1"/>
  <c r="I33" i="1"/>
  <c r="O33" i="1" s="1"/>
  <c r="J33" i="1"/>
  <c r="P33" i="1" s="1"/>
  <c r="D34" i="1"/>
  <c r="G34" i="1" s="1"/>
  <c r="M34" i="1" s="1"/>
  <c r="D35" i="1"/>
  <c r="G35" i="1"/>
  <c r="M35" i="1" s="1"/>
  <c r="H35" i="1"/>
  <c r="N35" i="1" s="1"/>
  <c r="I35" i="1"/>
  <c r="O35" i="1" s="1"/>
  <c r="J35" i="1"/>
  <c r="P35" i="1" s="1"/>
  <c r="D36" i="1"/>
  <c r="H36" i="1" s="1"/>
  <c r="N36" i="1" s="1"/>
  <c r="D37" i="1"/>
  <c r="G37" i="1"/>
  <c r="M37" i="1" s="1"/>
  <c r="H37" i="1"/>
  <c r="N37" i="1" s="1"/>
  <c r="I37" i="1"/>
  <c r="O37" i="1" s="1"/>
  <c r="J37" i="1"/>
  <c r="P37" i="1" s="1"/>
  <c r="D38" i="1"/>
  <c r="G38" i="1" s="1"/>
  <c r="M38" i="1" s="1"/>
  <c r="D39" i="1"/>
  <c r="G39" i="1"/>
  <c r="M39" i="1" s="1"/>
  <c r="H39" i="1"/>
  <c r="N39" i="1" s="1"/>
  <c r="I39" i="1"/>
  <c r="O39" i="1" s="1"/>
  <c r="J39" i="1"/>
  <c r="P39" i="1" s="1"/>
  <c r="D40" i="1"/>
  <c r="D41" i="1"/>
  <c r="G41" i="1"/>
  <c r="M41" i="1" s="1"/>
  <c r="H41" i="1"/>
  <c r="N41" i="1" s="1"/>
  <c r="I41" i="1"/>
  <c r="O41" i="1" s="1"/>
  <c r="J41" i="1"/>
  <c r="P41" i="1" s="1"/>
  <c r="D42" i="1"/>
  <c r="D43" i="1"/>
  <c r="G43" i="1"/>
  <c r="M43" i="1" s="1"/>
  <c r="H43" i="1"/>
  <c r="N43" i="1" s="1"/>
  <c r="I43" i="1"/>
  <c r="O43" i="1" s="1"/>
  <c r="J43" i="1"/>
  <c r="P43" i="1" s="1"/>
  <c r="D44" i="1"/>
  <c r="D45" i="1"/>
  <c r="G45" i="1"/>
  <c r="M45" i="1" s="1"/>
  <c r="H45" i="1"/>
  <c r="N45" i="1" s="1"/>
  <c r="I45" i="1"/>
  <c r="O45" i="1" s="1"/>
  <c r="J45" i="1"/>
  <c r="P45" i="1" s="1"/>
  <c r="D46" i="1"/>
  <c r="J46" i="1" s="1"/>
  <c r="P46" i="1" s="1"/>
  <c r="H46" i="1"/>
  <c r="N46" i="1" s="1"/>
  <c r="D47" i="1"/>
  <c r="G47" i="1"/>
  <c r="M47" i="1" s="1"/>
  <c r="H47" i="1"/>
  <c r="N47" i="1" s="1"/>
  <c r="I47" i="1"/>
  <c r="O47" i="1" s="1"/>
  <c r="J47" i="1"/>
  <c r="P47" i="1" s="1"/>
  <c r="D48" i="1"/>
  <c r="H48" i="1" s="1"/>
  <c r="N48" i="1" s="1"/>
  <c r="I48" i="1"/>
  <c r="O48" i="1" s="1"/>
  <c r="D49" i="1"/>
  <c r="D50" i="1"/>
  <c r="G50" i="1"/>
  <c r="M50" i="1" s="1"/>
  <c r="H50" i="1"/>
  <c r="N50" i="1" s="1"/>
  <c r="I50" i="1"/>
  <c r="O50" i="1" s="1"/>
  <c r="J50" i="1"/>
  <c r="P50" i="1" s="1"/>
  <c r="D51" i="1"/>
  <c r="D52" i="1"/>
  <c r="G52" i="1"/>
  <c r="M52" i="1" s="1"/>
  <c r="H52" i="1"/>
  <c r="N52" i="1" s="1"/>
  <c r="I52" i="1"/>
  <c r="O52" i="1" s="1"/>
  <c r="J52" i="1"/>
  <c r="P52" i="1" s="1"/>
  <c r="D53" i="1"/>
  <c r="D54" i="1"/>
  <c r="G54" i="1"/>
  <c r="M54" i="1" s="1"/>
  <c r="H54" i="1"/>
  <c r="N54" i="1" s="1"/>
  <c r="I54" i="1"/>
  <c r="O54" i="1" s="1"/>
  <c r="J54" i="1"/>
  <c r="P54" i="1" s="1"/>
  <c r="D55" i="1"/>
  <c r="D56" i="1"/>
  <c r="G56" i="1"/>
  <c r="M56" i="1" s="1"/>
  <c r="H56" i="1"/>
  <c r="N56" i="1" s="1"/>
  <c r="I56" i="1"/>
  <c r="O56" i="1" s="1"/>
  <c r="J56" i="1"/>
  <c r="P56" i="1" s="1"/>
  <c r="D57" i="1"/>
  <c r="D58" i="1"/>
  <c r="G58" i="1"/>
  <c r="M58" i="1" s="1"/>
  <c r="H58" i="1"/>
  <c r="N58" i="1" s="1"/>
  <c r="I58" i="1"/>
  <c r="O58" i="1" s="1"/>
  <c r="J58" i="1"/>
  <c r="P58" i="1" s="1"/>
  <c r="D59" i="1"/>
  <c r="D60" i="1"/>
  <c r="G60" i="1"/>
  <c r="M60" i="1" s="1"/>
  <c r="H60" i="1"/>
  <c r="N60" i="1" s="1"/>
  <c r="I60" i="1"/>
  <c r="O60" i="1" s="1"/>
  <c r="J60" i="1"/>
  <c r="P60" i="1" s="1"/>
  <c r="D61" i="1"/>
  <c r="D62" i="1"/>
  <c r="G62" i="1"/>
  <c r="M62" i="1" s="1"/>
  <c r="H62" i="1"/>
  <c r="N62" i="1" s="1"/>
  <c r="I62" i="1"/>
  <c r="O62" i="1" s="1"/>
  <c r="J62" i="1"/>
  <c r="P62" i="1" s="1"/>
  <c r="D63" i="1"/>
  <c r="D64" i="1"/>
  <c r="G64" i="1"/>
  <c r="M64" i="1" s="1"/>
  <c r="H64" i="1"/>
  <c r="N64" i="1" s="1"/>
  <c r="I64" i="1"/>
  <c r="O64" i="1" s="1"/>
  <c r="J64" i="1"/>
  <c r="P64" i="1" s="1"/>
  <c r="D65" i="1"/>
  <c r="D66" i="1"/>
  <c r="G66" i="1"/>
  <c r="M66" i="1" s="1"/>
  <c r="H66" i="1"/>
  <c r="N66" i="1" s="1"/>
  <c r="I66" i="1"/>
  <c r="O66" i="1" s="1"/>
  <c r="J66" i="1"/>
  <c r="P66" i="1" s="1"/>
  <c r="D67" i="1"/>
  <c r="D68" i="1"/>
  <c r="G68" i="1"/>
  <c r="M68" i="1" s="1"/>
  <c r="H68" i="1"/>
  <c r="N68" i="1" s="1"/>
  <c r="I68" i="1"/>
  <c r="O68" i="1" s="1"/>
  <c r="J68" i="1"/>
  <c r="P68" i="1" s="1"/>
  <c r="D69" i="1"/>
  <c r="D70" i="1"/>
  <c r="G70" i="1"/>
  <c r="M70" i="1" s="1"/>
  <c r="H70" i="1"/>
  <c r="N70" i="1" s="1"/>
  <c r="I70" i="1"/>
  <c r="O70" i="1" s="1"/>
  <c r="J70" i="1"/>
  <c r="P70" i="1" s="1"/>
  <c r="D71" i="1"/>
  <c r="D72" i="1"/>
  <c r="G72" i="1"/>
  <c r="M72" i="1" s="1"/>
  <c r="H72" i="1"/>
  <c r="N72" i="1" s="1"/>
  <c r="I72" i="1"/>
  <c r="O72" i="1" s="1"/>
  <c r="J72" i="1"/>
  <c r="P72" i="1" s="1"/>
  <c r="D73" i="1"/>
  <c r="D74" i="1"/>
  <c r="G74" i="1"/>
  <c r="M74" i="1" s="1"/>
  <c r="H74" i="1"/>
  <c r="N74" i="1" s="1"/>
  <c r="I74" i="1"/>
  <c r="O74" i="1" s="1"/>
  <c r="J74" i="1"/>
  <c r="P74" i="1" s="1"/>
  <c r="D75" i="1"/>
  <c r="D76" i="1"/>
  <c r="G76" i="1"/>
  <c r="M76" i="1" s="1"/>
  <c r="H76" i="1"/>
  <c r="N76" i="1" s="1"/>
  <c r="I76" i="1"/>
  <c r="O76" i="1" s="1"/>
  <c r="J76" i="1"/>
  <c r="P76" i="1" s="1"/>
  <c r="D77" i="1"/>
  <c r="D78" i="1"/>
  <c r="G78" i="1"/>
  <c r="M78" i="1" s="1"/>
  <c r="H78" i="1"/>
  <c r="N78" i="1" s="1"/>
  <c r="I78" i="1"/>
  <c r="O78" i="1" s="1"/>
  <c r="J78" i="1"/>
  <c r="P78" i="1" s="1"/>
  <c r="D79" i="1"/>
  <c r="D80" i="1"/>
  <c r="G80" i="1"/>
  <c r="M80" i="1" s="1"/>
  <c r="H80" i="1"/>
  <c r="N80" i="1" s="1"/>
  <c r="I80" i="1"/>
  <c r="O80" i="1" s="1"/>
  <c r="J80" i="1"/>
  <c r="P80" i="1" s="1"/>
  <c r="D81" i="1"/>
  <c r="M82" i="1"/>
  <c r="N82" i="1"/>
  <c r="O82" i="1"/>
  <c r="P82" i="1"/>
  <c r="D2" i="1"/>
  <c r="H2" i="1"/>
  <c r="N2" i="1" s="1"/>
  <c r="I2" i="1"/>
  <c r="O2" i="1" s="1"/>
  <c r="J2" i="1"/>
  <c r="P2" i="1" s="1"/>
  <c r="G2" i="1"/>
  <c r="M2" i="1" s="1"/>
  <c r="E82" i="1"/>
  <c r="E3" i="1" s="1"/>
  <c r="K3" i="1" s="1"/>
  <c r="F82" i="1"/>
  <c r="F3" i="1" s="1"/>
  <c r="L3" i="1" s="1"/>
  <c r="E4" i="1"/>
  <c r="K4" i="1" s="1"/>
  <c r="F4" i="1"/>
  <c r="L4" i="1" s="1"/>
  <c r="E5" i="1"/>
  <c r="K5" i="1" s="1"/>
  <c r="F5" i="1"/>
  <c r="L5" i="1" s="1"/>
  <c r="E6" i="1"/>
  <c r="K6" i="1" s="1"/>
  <c r="F6" i="1"/>
  <c r="L6" i="1" s="1"/>
  <c r="E7" i="1"/>
  <c r="K7" i="1" s="1"/>
  <c r="F7" i="1"/>
  <c r="L7" i="1" s="1"/>
  <c r="E8" i="1"/>
  <c r="K8" i="1" s="1"/>
  <c r="F8" i="1"/>
  <c r="L8" i="1" s="1"/>
  <c r="E9" i="1"/>
  <c r="K9" i="1" s="1"/>
  <c r="F9" i="1"/>
  <c r="L9" i="1" s="1"/>
  <c r="E10" i="1"/>
  <c r="K10" i="1" s="1"/>
  <c r="F10" i="1"/>
  <c r="L10" i="1" s="1"/>
  <c r="E11" i="1"/>
  <c r="K11" i="1" s="1"/>
  <c r="F11" i="1"/>
  <c r="L11" i="1" s="1"/>
  <c r="E12" i="1"/>
  <c r="K12" i="1" s="1"/>
  <c r="F12" i="1"/>
  <c r="L12" i="1" s="1"/>
  <c r="E13" i="1"/>
  <c r="K13" i="1" s="1"/>
  <c r="F13" i="1"/>
  <c r="L13" i="1" s="1"/>
  <c r="E14" i="1"/>
  <c r="K14" i="1" s="1"/>
  <c r="F14" i="1"/>
  <c r="L14" i="1" s="1"/>
  <c r="E15" i="1"/>
  <c r="K15" i="1" s="1"/>
  <c r="F15" i="1"/>
  <c r="L15" i="1" s="1"/>
  <c r="E16" i="1"/>
  <c r="K16" i="1" s="1"/>
  <c r="F16" i="1"/>
  <c r="L16" i="1" s="1"/>
  <c r="E17" i="1"/>
  <c r="K17" i="1" s="1"/>
  <c r="F17" i="1"/>
  <c r="L17" i="1" s="1"/>
  <c r="E18" i="1"/>
  <c r="K18" i="1" s="1"/>
  <c r="F18" i="1"/>
  <c r="L18" i="1" s="1"/>
  <c r="E19" i="1"/>
  <c r="K19" i="1" s="1"/>
  <c r="F19" i="1"/>
  <c r="L19" i="1" s="1"/>
  <c r="E20" i="1"/>
  <c r="K20" i="1" s="1"/>
  <c r="F20" i="1"/>
  <c r="L20" i="1" s="1"/>
  <c r="E21" i="1"/>
  <c r="K21" i="1" s="1"/>
  <c r="F21" i="1"/>
  <c r="L21" i="1" s="1"/>
  <c r="E22" i="1"/>
  <c r="K22" i="1" s="1"/>
  <c r="F22" i="1"/>
  <c r="L22" i="1" s="1"/>
  <c r="E23" i="1"/>
  <c r="K23" i="1" s="1"/>
  <c r="F23" i="1"/>
  <c r="L23" i="1" s="1"/>
  <c r="E24" i="1"/>
  <c r="K24" i="1" s="1"/>
  <c r="F24" i="1"/>
  <c r="L24" i="1" s="1"/>
  <c r="E25" i="1"/>
  <c r="K25" i="1" s="1"/>
  <c r="F25" i="1"/>
  <c r="L25" i="1" s="1"/>
  <c r="E26" i="1"/>
  <c r="K26" i="1" s="1"/>
  <c r="F26" i="1"/>
  <c r="L26" i="1" s="1"/>
  <c r="E27" i="1"/>
  <c r="K27" i="1" s="1"/>
  <c r="F27" i="1"/>
  <c r="L27" i="1" s="1"/>
  <c r="E28" i="1"/>
  <c r="K28" i="1" s="1"/>
  <c r="F28" i="1"/>
  <c r="L28" i="1" s="1"/>
  <c r="E29" i="1"/>
  <c r="K29" i="1" s="1"/>
  <c r="F29" i="1"/>
  <c r="L29" i="1" s="1"/>
  <c r="E30" i="1"/>
  <c r="K30" i="1" s="1"/>
  <c r="F30" i="1"/>
  <c r="L30" i="1" s="1"/>
  <c r="E31" i="1"/>
  <c r="K31" i="1" s="1"/>
  <c r="F31" i="1"/>
  <c r="L31" i="1" s="1"/>
  <c r="E32" i="1"/>
  <c r="K32" i="1" s="1"/>
  <c r="F32" i="1"/>
  <c r="L32" i="1" s="1"/>
  <c r="E33" i="1"/>
  <c r="K33" i="1" s="1"/>
  <c r="F33" i="1"/>
  <c r="L33" i="1" s="1"/>
  <c r="E34" i="1"/>
  <c r="K34" i="1" s="1"/>
  <c r="F34" i="1"/>
  <c r="L34" i="1" s="1"/>
  <c r="E35" i="1"/>
  <c r="K35" i="1" s="1"/>
  <c r="F35" i="1"/>
  <c r="L35" i="1" s="1"/>
  <c r="E36" i="1"/>
  <c r="K36" i="1" s="1"/>
  <c r="F36" i="1"/>
  <c r="L36" i="1" s="1"/>
  <c r="E37" i="1"/>
  <c r="K37" i="1" s="1"/>
  <c r="F37" i="1"/>
  <c r="L37" i="1" s="1"/>
  <c r="E38" i="1"/>
  <c r="K38" i="1" s="1"/>
  <c r="F38" i="1"/>
  <c r="L38" i="1" s="1"/>
  <c r="E39" i="1"/>
  <c r="K39" i="1" s="1"/>
  <c r="F39" i="1"/>
  <c r="L39" i="1" s="1"/>
  <c r="E40" i="1"/>
  <c r="K40" i="1" s="1"/>
  <c r="F40" i="1"/>
  <c r="L40" i="1" s="1"/>
  <c r="E41" i="1"/>
  <c r="K41" i="1" s="1"/>
  <c r="F41" i="1"/>
  <c r="L41" i="1" s="1"/>
  <c r="E42" i="1"/>
  <c r="K42" i="1" s="1"/>
  <c r="F42" i="1"/>
  <c r="L42" i="1" s="1"/>
  <c r="E43" i="1"/>
  <c r="K43" i="1" s="1"/>
  <c r="F43" i="1"/>
  <c r="L43" i="1" s="1"/>
  <c r="E44" i="1"/>
  <c r="K44" i="1" s="1"/>
  <c r="F44" i="1"/>
  <c r="L44" i="1" s="1"/>
  <c r="E45" i="1"/>
  <c r="K45" i="1" s="1"/>
  <c r="F45" i="1"/>
  <c r="L45" i="1" s="1"/>
  <c r="E46" i="1"/>
  <c r="K46" i="1"/>
  <c r="F46" i="1"/>
  <c r="L46" i="1"/>
  <c r="E47" i="1"/>
  <c r="K47" i="1"/>
  <c r="F47" i="1"/>
  <c r="L47" i="1" s="1"/>
  <c r="E48" i="1"/>
  <c r="K48" i="1" s="1"/>
  <c r="F48" i="1"/>
  <c r="L48" i="1" s="1"/>
  <c r="E49" i="1"/>
  <c r="K49" i="1"/>
  <c r="F49" i="1"/>
  <c r="L49" i="1" s="1"/>
  <c r="E50" i="1"/>
  <c r="K50" i="1" s="1"/>
  <c r="F50" i="1"/>
  <c r="L50" i="1" s="1"/>
  <c r="E51" i="1"/>
  <c r="K51" i="1"/>
  <c r="F51" i="1"/>
  <c r="L51" i="1" s="1"/>
  <c r="E52" i="1"/>
  <c r="K52" i="1" s="1"/>
  <c r="F52" i="1"/>
  <c r="L52" i="1" s="1"/>
  <c r="E53" i="1"/>
  <c r="K53" i="1"/>
  <c r="F53" i="1"/>
  <c r="L53" i="1" s="1"/>
  <c r="E54" i="1"/>
  <c r="K54" i="1" s="1"/>
  <c r="F54" i="1"/>
  <c r="L54" i="1" s="1"/>
  <c r="E55" i="1"/>
  <c r="K55" i="1"/>
  <c r="F55" i="1"/>
  <c r="L55" i="1" s="1"/>
  <c r="E56" i="1"/>
  <c r="K56" i="1" s="1"/>
  <c r="F56" i="1"/>
  <c r="L56" i="1" s="1"/>
  <c r="E57" i="1"/>
  <c r="K57" i="1"/>
  <c r="F57" i="1"/>
  <c r="L57" i="1" s="1"/>
  <c r="E58" i="1"/>
  <c r="K58" i="1" s="1"/>
  <c r="F58" i="1"/>
  <c r="L58" i="1" s="1"/>
  <c r="E59" i="1"/>
  <c r="K59" i="1"/>
  <c r="F59" i="1"/>
  <c r="L59" i="1" s="1"/>
  <c r="E60" i="1"/>
  <c r="K60" i="1" s="1"/>
  <c r="F60" i="1"/>
  <c r="L60" i="1" s="1"/>
  <c r="E61" i="1"/>
  <c r="K61" i="1"/>
  <c r="F61" i="1"/>
  <c r="L61" i="1" s="1"/>
  <c r="E62" i="1"/>
  <c r="K62" i="1" s="1"/>
  <c r="F62" i="1"/>
  <c r="L62" i="1" s="1"/>
  <c r="E63" i="1"/>
  <c r="K63" i="1"/>
  <c r="F63" i="1"/>
  <c r="L63" i="1" s="1"/>
  <c r="E64" i="1"/>
  <c r="K64" i="1" s="1"/>
  <c r="F64" i="1"/>
  <c r="L64" i="1" s="1"/>
  <c r="E65" i="1"/>
  <c r="K65" i="1"/>
  <c r="F65" i="1"/>
  <c r="L65" i="1" s="1"/>
  <c r="E66" i="1"/>
  <c r="K66" i="1" s="1"/>
  <c r="F66" i="1"/>
  <c r="L66" i="1" s="1"/>
  <c r="E67" i="1"/>
  <c r="K67" i="1"/>
  <c r="F67" i="1"/>
  <c r="L67" i="1" s="1"/>
  <c r="E68" i="1"/>
  <c r="K68" i="1" s="1"/>
  <c r="F68" i="1"/>
  <c r="L68" i="1" s="1"/>
  <c r="E69" i="1"/>
  <c r="K69" i="1"/>
  <c r="F69" i="1"/>
  <c r="L69" i="1" s="1"/>
  <c r="E70" i="1"/>
  <c r="K70" i="1" s="1"/>
  <c r="F70" i="1"/>
  <c r="L70" i="1" s="1"/>
  <c r="E71" i="1"/>
  <c r="K71" i="1"/>
  <c r="F71" i="1"/>
  <c r="L71" i="1" s="1"/>
  <c r="E72" i="1"/>
  <c r="K72" i="1" s="1"/>
  <c r="F72" i="1"/>
  <c r="L72" i="1" s="1"/>
  <c r="E73" i="1"/>
  <c r="K73" i="1"/>
  <c r="F73" i="1"/>
  <c r="L73" i="1" s="1"/>
  <c r="E74" i="1"/>
  <c r="K74" i="1" s="1"/>
  <c r="F74" i="1"/>
  <c r="L74" i="1" s="1"/>
  <c r="E75" i="1"/>
  <c r="K75" i="1"/>
  <c r="F75" i="1"/>
  <c r="L75" i="1" s="1"/>
  <c r="E76" i="1"/>
  <c r="K76" i="1" s="1"/>
  <c r="F76" i="1"/>
  <c r="L76" i="1" s="1"/>
  <c r="E77" i="1"/>
  <c r="K77" i="1"/>
  <c r="F77" i="1"/>
  <c r="L77" i="1" s="1"/>
  <c r="E78" i="1"/>
  <c r="K78" i="1" s="1"/>
  <c r="F78" i="1"/>
  <c r="L78" i="1" s="1"/>
  <c r="E79" i="1"/>
  <c r="K79" i="1"/>
  <c r="F79" i="1"/>
  <c r="L79" i="1" s="1"/>
  <c r="E80" i="1"/>
  <c r="K80" i="1" s="1"/>
  <c r="F80" i="1"/>
  <c r="L80" i="1" s="1"/>
  <c r="E81" i="1"/>
  <c r="K81" i="1"/>
  <c r="F81" i="1"/>
  <c r="L81" i="1" s="1"/>
  <c r="K82" i="1"/>
  <c r="L82" i="1"/>
  <c r="K83" i="1"/>
  <c r="F2" i="1"/>
  <c r="L2" i="1" s="1"/>
  <c r="E2" i="1"/>
  <c r="K2" i="1" s="1"/>
  <c r="E86" i="1"/>
  <c r="G32" i="2"/>
  <c r="I32" i="2" s="1"/>
  <c r="G31" i="2"/>
  <c r="I31" i="2" s="1"/>
  <c r="G30" i="2"/>
  <c r="I30" i="2" s="1"/>
  <c r="G29" i="2"/>
  <c r="I29" i="2" s="1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I17" i="2" s="1"/>
  <c r="G16" i="2"/>
  <c r="I16" i="2" s="1"/>
  <c r="G15" i="2"/>
  <c r="I15" i="2" s="1"/>
  <c r="G14" i="2"/>
  <c r="I14" i="2" s="1"/>
  <c r="E14" i="2"/>
  <c r="E13" i="2"/>
  <c r="G13" i="2" s="1"/>
  <c r="I13" i="2" s="1"/>
  <c r="G12" i="2"/>
  <c r="I12" i="2" s="1"/>
  <c r="G11" i="2"/>
  <c r="I11" i="2" s="1"/>
  <c r="G10" i="2"/>
  <c r="I10" i="2" s="1"/>
  <c r="G9" i="2"/>
  <c r="I9" i="2" s="1"/>
  <c r="G8" i="2"/>
  <c r="I8" i="2" s="1"/>
  <c r="G7" i="2"/>
  <c r="I7" i="2" s="1"/>
  <c r="G6" i="2"/>
  <c r="I6" i="2" s="1"/>
  <c r="G5" i="2"/>
  <c r="I5" i="2" s="1"/>
  <c r="G4" i="2"/>
  <c r="I4" i="2" s="1"/>
  <c r="G3" i="2"/>
  <c r="I3" i="2" s="1"/>
  <c r="G2" i="2"/>
  <c r="I2" i="2" s="1"/>
  <c r="D82" i="1"/>
  <c r="J6" i="1" l="1"/>
  <c r="P6" i="1" s="1"/>
  <c r="H5" i="1"/>
  <c r="N5" i="1" s="1"/>
  <c r="G79" i="1"/>
  <c r="M79" i="1" s="1"/>
  <c r="I79" i="1"/>
  <c r="O79" i="1" s="1"/>
  <c r="H79" i="1"/>
  <c r="N79" i="1" s="1"/>
  <c r="J79" i="1"/>
  <c r="P79" i="1" s="1"/>
  <c r="G75" i="1"/>
  <c r="M75" i="1" s="1"/>
  <c r="I75" i="1"/>
  <c r="O75" i="1" s="1"/>
  <c r="H75" i="1"/>
  <c r="N75" i="1" s="1"/>
  <c r="J75" i="1"/>
  <c r="P75" i="1" s="1"/>
  <c r="G71" i="1"/>
  <c r="M71" i="1" s="1"/>
  <c r="I71" i="1"/>
  <c r="O71" i="1" s="1"/>
  <c r="H71" i="1"/>
  <c r="N71" i="1" s="1"/>
  <c r="J71" i="1"/>
  <c r="P71" i="1" s="1"/>
  <c r="G67" i="1"/>
  <c r="M67" i="1" s="1"/>
  <c r="I67" i="1"/>
  <c r="O67" i="1" s="1"/>
  <c r="H67" i="1"/>
  <c r="N67" i="1" s="1"/>
  <c r="J67" i="1"/>
  <c r="P67" i="1" s="1"/>
  <c r="G63" i="1"/>
  <c r="M63" i="1" s="1"/>
  <c r="I63" i="1"/>
  <c r="O63" i="1" s="1"/>
  <c r="H63" i="1"/>
  <c r="N63" i="1" s="1"/>
  <c r="J63" i="1"/>
  <c r="P63" i="1" s="1"/>
  <c r="G59" i="1"/>
  <c r="M59" i="1" s="1"/>
  <c r="I59" i="1"/>
  <c r="O59" i="1" s="1"/>
  <c r="H59" i="1"/>
  <c r="N59" i="1" s="1"/>
  <c r="J59" i="1"/>
  <c r="P59" i="1" s="1"/>
  <c r="G55" i="1"/>
  <c r="M55" i="1" s="1"/>
  <c r="I55" i="1"/>
  <c r="O55" i="1" s="1"/>
  <c r="H55" i="1"/>
  <c r="N55" i="1" s="1"/>
  <c r="J55" i="1"/>
  <c r="P55" i="1" s="1"/>
  <c r="G51" i="1"/>
  <c r="M51" i="1" s="1"/>
  <c r="I51" i="1"/>
  <c r="O51" i="1" s="1"/>
  <c r="H51" i="1"/>
  <c r="N51" i="1" s="1"/>
  <c r="J51" i="1"/>
  <c r="P51" i="1" s="1"/>
  <c r="H49" i="1"/>
  <c r="N49" i="1" s="1"/>
  <c r="J49" i="1"/>
  <c r="P49" i="1" s="1"/>
  <c r="G49" i="1"/>
  <c r="M49" i="1" s="1"/>
  <c r="I49" i="1"/>
  <c r="O49" i="1" s="1"/>
  <c r="H81" i="1"/>
  <c r="N81" i="1" s="1"/>
  <c r="J81" i="1"/>
  <c r="P81" i="1" s="1"/>
  <c r="G81" i="1"/>
  <c r="M81" i="1" s="1"/>
  <c r="I81" i="1"/>
  <c r="O81" i="1" s="1"/>
  <c r="H77" i="1"/>
  <c r="N77" i="1" s="1"/>
  <c r="J77" i="1"/>
  <c r="P77" i="1" s="1"/>
  <c r="G77" i="1"/>
  <c r="M77" i="1" s="1"/>
  <c r="I77" i="1"/>
  <c r="O77" i="1" s="1"/>
  <c r="H73" i="1"/>
  <c r="N73" i="1" s="1"/>
  <c r="J73" i="1"/>
  <c r="P73" i="1" s="1"/>
  <c r="G73" i="1"/>
  <c r="M73" i="1" s="1"/>
  <c r="I73" i="1"/>
  <c r="O73" i="1" s="1"/>
  <c r="H69" i="1"/>
  <c r="N69" i="1" s="1"/>
  <c r="J69" i="1"/>
  <c r="P69" i="1" s="1"/>
  <c r="G69" i="1"/>
  <c r="M69" i="1" s="1"/>
  <c r="I69" i="1"/>
  <c r="O69" i="1" s="1"/>
  <c r="H65" i="1"/>
  <c r="N65" i="1" s="1"/>
  <c r="J65" i="1"/>
  <c r="P65" i="1" s="1"/>
  <c r="G65" i="1"/>
  <c r="M65" i="1" s="1"/>
  <c r="I65" i="1"/>
  <c r="O65" i="1" s="1"/>
  <c r="H61" i="1"/>
  <c r="N61" i="1" s="1"/>
  <c r="J61" i="1"/>
  <c r="P61" i="1" s="1"/>
  <c r="G61" i="1"/>
  <c r="M61" i="1" s="1"/>
  <c r="I61" i="1"/>
  <c r="O61" i="1" s="1"/>
  <c r="H57" i="1"/>
  <c r="N57" i="1" s="1"/>
  <c r="J57" i="1"/>
  <c r="P57" i="1" s="1"/>
  <c r="G57" i="1"/>
  <c r="M57" i="1" s="1"/>
  <c r="I57" i="1"/>
  <c r="O57" i="1" s="1"/>
  <c r="H53" i="1"/>
  <c r="N53" i="1" s="1"/>
  <c r="J53" i="1"/>
  <c r="P53" i="1" s="1"/>
  <c r="G53" i="1"/>
  <c r="M53" i="1" s="1"/>
  <c r="I53" i="1"/>
  <c r="O53" i="1" s="1"/>
  <c r="G48" i="1"/>
  <c r="M48" i="1" s="1"/>
  <c r="G42" i="1"/>
  <c r="M42" i="1" s="1"/>
  <c r="I42" i="1"/>
  <c r="O42" i="1" s="1"/>
  <c r="H42" i="1"/>
  <c r="N42" i="1" s="1"/>
  <c r="J42" i="1"/>
  <c r="P42" i="1" s="1"/>
  <c r="J48" i="1"/>
  <c r="P48" i="1" s="1"/>
  <c r="G46" i="1"/>
  <c r="M46" i="1" s="1"/>
  <c r="I46" i="1"/>
  <c r="O46" i="1" s="1"/>
  <c r="H44" i="1"/>
  <c r="N44" i="1" s="1"/>
  <c r="J44" i="1"/>
  <c r="P44" i="1" s="1"/>
  <c r="G44" i="1"/>
  <c r="M44" i="1" s="1"/>
  <c r="I44" i="1"/>
  <c r="O44" i="1" s="1"/>
  <c r="H40" i="1"/>
  <c r="N40" i="1" s="1"/>
  <c r="J40" i="1"/>
  <c r="P40" i="1" s="1"/>
  <c r="G40" i="1"/>
  <c r="M40" i="1" s="1"/>
  <c r="I40" i="1"/>
  <c r="O40" i="1" s="1"/>
  <c r="I25" i="1"/>
  <c r="O25" i="1" s="1"/>
  <c r="I21" i="1"/>
  <c r="O21" i="1" s="1"/>
  <c r="I17" i="1"/>
  <c r="O17" i="1" s="1"/>
  <c r="J15" i="1"/>
  <c r="P15" i="1" s="1"/>
  <c r="I13" i="1"/>
  <c r="O13" i="1" s="1"/>
  <c r="J11" i="1"/>
  <c r="P11" i="1" s="1"/>
  <c r="I9" i="1"/>
  <c r="O9" i="1" s="1"/>
  <c r="J7" i="1"/>
  <c r="P7" i="1" s="1"/>
  <c r="I5" i="1"/>
  <c r="O5" i="1" s="1"/>
  <c r="J38" i="1"/>
  <c r="P38" i="1" s="1"/>
  <c r="H38" i="1"/>
  <c r="N38" i="1" s="1"/>
  <c r="I36" i="1"/>
  <c r="O36" i="1" s="1"/>
  <c r="G36" i="1"/>
  <c r="M36" i="1" s="1"/>
  <c r="J34" i="1"/>
  <c r="P34" i="1" s="1"/>
  <c r="H34" i="1"/>
  <c r="N34" i="1" s="1"/>
  <c r="I32" i="1"/>
  <c r="O32" i="1" s="1"/>
  <c r="G32" i="1"/>
  <c r="M32" i="1" s="1"/>
  <c r="J30" i="1"/>
  <c r="P30" i="1" s="1"/>
  <c r="H30" i="1"/>
  <c r="N30" i="1" s="1"/>
  <c r="I28" i="1"/>
  <c r="O28" i="1" s="1"/>
  <c r="G28" i="1"/>
  <c r="M28" i="1" s="1"/>
  <c r="I24" i="1"/>
  <c r="O24" i="1" s="1"/>
  <c r="G24" i="1"/>
  <c r="M24" i="1" s="1"/>
  <c r="I20" i="1"/>
  <c r="O20" i="1" s="1"/>
  <c r="G20" i="1"/>
  <c r="M20" i="1" s="1"/>
  <c r="I16" i="1"/>
  <c r="O16" i="1" s="1"/>
  <c r="G16" i="1"/>
  <c r="M16" i="1" s="1"/>
  <c r="I12" i="1"/>
  <c r="O12" i="1" s="1"/>
  <c r="G12" i="1"/>
  <c r="M12" i="1" s="1"/>
  <c r="I8" i="1"/>
  <c r="O8" i="1" s="1"/>
  <c r="G8" i="1"/>
  <c r="M8" i="1" s="1"/>
  <c r="I4" i="1"/>
  <c r="O4" i="1" s="1"/>
  <c r="G4" i="1"/>
  <c r="M4" i="1" s="1"/>
  <c r="I38" i="1"/>
  <c r="O38" i="1" s="1"/>
  <c r="J36" i="1"/>
  <c r="P36" i="1" s="1"/>
  <c r="I34" i="1"/>
  <c r="O34" i="1" s="1"/>
  <c r="J32" i="1"/>
  <c r="P32" i="1" s="1"/>
  <c r="I30" i="1"/>
  <c r="O30" i="1" s="1"/>
  <c r="J28" i="1"/>
  <c r="P28" i="1" s="1"/>
  <c r="I26" i="1"/>
  <c r="O26" i="1" s="1"/>
  <c r="J24" i="1"/>
  <c r="P24" i="1" s="1"/>
  <c r="I22" i="1"/>
  <c r="O22" i="1" s="1"/>
  <c r="J20" i="1"/>
  <c r="P20" i="1" s="1"/>
  <c r="I18" i="1"/>
  <c r="O18" i="1" s="1"/>
  <c r="J16" i="1"/>
  <c r="P16" i="1" s="1"/>
  <c r="J12" i="1"/>
  <c r="P12" i="1" s="1"/>
  <c r="J8" i="1"/>
  <c r="P8" i="1" s="1"/>
  <c r="J4" i="1"/>
  <c r="P4" i="1" s="1"/>
</calcChain>
</file>

<file path=xl/sharedStrings.xml><?xml version="1.0" encoding="utf-8"?>
<sst xmlns="http://schemas.openxmlformats.org/spreadsheetml/2006/main" count="419" uniqueCount="200">
  <si>
    <t>片区</t>
  </si>
  <si>
    <t>门店名称</t>
  </si>
  <si>
    <t>汇总</t>
  </si>
  <si>
    <t>城郊二片区</t>
  </si>
  <si>
    <t>四川太极都江堰景中路店</t>
  </si>
  <si>
    <t>四川太极都江堰聚源镇药店</t>
  </si>
  <si>
    <t>四川太极都江堰奎光路中段药店</t>
  </si>
  <si>
    <t>四川太极都江堰市蒲阳路药店</t>
  </si>
  <si>
    <t>四川太极都江堰市蒲阳镇堰问道西路药店</t>
  </si>
  <si>
    <t>四川太极都江堰幸福镇翔凤路药店</t>
  </si>
  <si>
    <t>四川太极都江堰药店</t>
  </si>
  <si>
    <t>四川太极怀远店</t>
  </si>
  <si>
    <t>四川太极温江区柳城街道同兴东路药店</t>
  </si>
  <si>
    <t>城郊一片区</t>
  </si>
  <si>
    <t>四川太极大邑县安仁镇千禧街药店</t>
  </si>
  <si>
    <t>四川太极大邑县晋原镇内蒙古大道桃源药店</t>
  </si>
  <si>
    <t>四川太极大邑县晋原镇通达东路五段药店</t>
  </si>
  <si>
    <t>四川太极大邑县晋原镇子龙路店</t>
  </si>
  <si>
    <t>四川太极大邑县晋源镇东壕沟段药店</t>
  </si>
  <si>
    <t>四川太极大邑县沙渠镇方圆路药店</t>
  </si>
  <si>
    <t>四川太极大邑县新场镇文昌街药店</t>
  </si>
  <si>
    <t>四川太极邛崃市临邛镇洪川小区药店</t>
  </si>
  <si>
    <t>四川太极邛崃市临邛镇长安大道药店</t>
  </si>
  <si>
    <t>四川太极邛崃市羊安镇永康大道药店</t>
  </si>
  <si>
    <t>四川太极邛崃中心药店</t>
  </si>
  <si>
    <t>城中片区</t>
  </si>
  <si>
    <t>四川太极成华杉板桥南一路店</t>
  </si>
  <si>
    <t>四川太极金丝街药店</t>
  </si>
  <si>
    <t>四川太极锦江区庆云南街药店</t>
  </si>
  <si>
    <t>四川太极龙泉驿区龙泉街道驿生路药店</t>
  </si>
  <si>
    <t>四川太极郫县郫筒镇一环路东南段药店</t>
  </si>
  <si>
    <t>四川太极通盈街药店</t>
  </si>
  <si>
    <t>四川太极武侯区科华街药店</t>
  </si>
  <si>
    <t>东南片区</t>
  </si>
  <si>
    <t>四川太极成华区华康路药店</t>
  </si>
  <si>
    <t>四川太极成华区华泰路药店</t>
  </si>
  <si>
    <t>四川太极成华区万科路药店</t>
  </si>
  <si>
    <t>四川太极成华区万宇路药店</t>
  </si>
  <si>
    <t>四川太极高新区府城大道西段店</t>
  </si>
  <si>
    <t>四川太极高新区民丰大道西段药店</t>
  </si>
  <si>
    <t>四川太极高新区中和街道柳荫街药店</t>
  </si>
  <si>
    <t>四川太极高新天久北巷药店</t>
  </si>
  <si>
    <t>四川太极锦江区观音桥街药店</t>
  </si>
  <si>
    <t>四川太极锦江区榕声路店</t>
  </si>
  <si>
    <t>四川太极锦江区水杉街药店</t>
  </si>
  <si>
    <t>四川太极双流区东升街道三强西路药店</t>
  </si>
  <si>
    <t>四川太极双流县西航港街道锦华路一段药店</t>
  </si>
  <si>
    <t>旗舰片</t>
  </si>
  <si>
    <t>西北片区</t>
  </si>
  <si>
    <t>四川太极成华区二环路北四段药店（汇融名城）</t>
  </si>
  <si>
    <t>四川太极成华区新怡路店</t>
  </si>
  <si>
    <t>四川太极成华区羊子山西路药店（兴元华盛）</t>
  </si>
  <si>
    <t>四川太极光华村街药店</t>
  </si>
  <si>
    <t>四川太极金牛区黄苑东街药店</t>
  </si>
  <si>
    <t>四川太极金牛区金沙路药店</t>
  </si>
  <si>
    <t>四川太极青羊区浣花滨河路药店</t>
  </si>
  <si>
    <t>四川太极青羊区十二桥药店</t>
  </si>
  <si>
    <t>四川太极清江东路2药店</t>
  </si>
  <si>
    <t>四川太极武侯区顺和街店</t>
  </si>
  <si>
    <t>总计</t>
  </si>
  <si>
    <t>占比</t>
    <phoneticPr fontId="2" type="noConversion"/>
  </si>
  <si>
    <t>保健品</t>
    <phoneticPr fontId="2" type="noConversion"/>
  </si>
  <si>
    <t>OTC</t>
    <phoneticPr fontId="2" type="noConversion"/>
  </si>
  <si>
    <t>系列</t>
    <phoneticPr fontId="4" type="noConversion"/>
  </si>
  <si>
    <t>品名</t>
    <phoneticPr fontId="4" type="noConversion"/>
  </si>
  <si>
    <t>规格</t>
    <phoneticPr fontId="4" type="noConversion"/>
  </si>
  <si>
    <t>康百年出货价</t>
    <phoneticPr fontId="4" type="noConversion"/>
  </si>
  <si>
    <t>零售价</t>
    <phoneticPr fontId="4" type="noConversion"/>
  </si>
  <si>
    <t>利润</t>
    <phoneticPr fontId="4" type="noConversion"/>
  </si>
  <si>
    <t>后台返利（元）</t>
    <phoneticPr fontId="4" type="noConversion"/>
  </si>
  <si>
    <t>利润率</t>
    <phoneticPr fontId="4" type="noConversion"/>
  </si>
  <si>
    <t>备注</t>
    <phoneticPr fontId="4" type="noConversion"/>
  </si>
  <si>
    <t>钙尔奇</t>
    <phoneticPr fontId="4" type="noConversion"/>
  </si>
  <si>
    <t>OTC</t>
    <phoneticPr fontId="4" type="noConversion"/>
  </si>
  <si>
    <t>碳酸钙D3片（钙尔奇）</t>
    <phoneticPr fontId="4" type="noConversion"/>
  </si>
  <si>
    <t>600mg*36`s</t>
    <phoneticPr fontId="4" type="noConversion"/>
  </si>
  <si>
    <t>600mg*60`s</t>
    <phoneticPr fontId="4" type="noConversion"/>
  </si>
  <si>
    <t>碳酸钙D3片（钙尔奇）</t>
    <phoneticPr fontId="4" type="noConversion"/>
  </si>
  <si>
    <t>600mg*100`s</t>
    <phoneticPr fontId="4" type="noConversion"/>
  </si>
  <si>
    <t>600mg*72`s</t>
    <phoneticPr fontId="4" type="noConversion"/>
  </si>
  <si>
    <t>新品、供大连锁</t>
    <phoneticPr fontId="4" type="noConversion"/>
  </si>
  <si>
    <t>碳酸钙D3咀嚼片</t>
    <phoneticPr fontId="4" type="noConversion"/>
  </si>
  <si>
    <t>300mg*30`s</t>
    <phoneticPr fontId="4" type="noConversion"/>
  </si>
  <si>
    <t>300mg*60`s</t>
    <phoneticPr fontId="4" type="noConversion"/>
  </si>
  <si>
    <t>300mg*100`s</t>
    <phoneticPr fontId="4" type="noConversion"/>
  </si>
  <si>
    <t>碳酸钙维D3元素片（4）（金钙尔奇）</t>
    <phoneticPr fontId="4" type="noConversion"/>
  </si>
  <si>
    <t>600mg*30`s</t>
    <phoneticPr fontId="4" type="noConversion"/>
  </si>
  <si>
    <t>600mg*60`s</t>
    <phoneticPr fontId="4" type="noConversion"/>
  </si>
  <si>
    <t>保健品</t>
    <phoneticPr fontId="4" type="noConversion"/>
  </si>
  <si>
    <t>钙尔奇维生素D钙软胶囊</t>
    <phoneticPr fontId="4" type="noConversion"/>
  </si>
  <si>
    <t xml:space="preserve"> 110s Prom-pack(110s+28sx2)</t>
    <phoneticPr fontId="4" type="noConversion"/>
  </si>
  <si>
    <t>钙尔奇氨糖软骨素加钙片</t>
    <phoneticPr fontId="4" type="noConversion"/>
  </si>
  <si>
    <t>60粒</t>
    <phoneticPr fontId="4" type="noConversion"/>
  </si>
  <si>
    <t>60粒*3瓶</t>
    <phoneticPr fontId="4" type="noConversion"/>
  </si>
  <si>
    <t>新品、供大连锁，特惠装</t>
    <phoneticPr fontId="4" type="noConversion"/>
  </si>
  <si>
    <t>钙尔奇软糖</t>
    <phoneticPr fontId="4" type="noConversion"/>
  </si>
  <si>
    <t>48粒</t>
    <phoneticPr fontId="4" type="noConversion"/>
  </si>
  <si>
    <t>善存</t>
    <phoneticPr fontId="4" type="noConversion"/>
  </si>
  <si>
    <t>OTC</t>
    <phoneticPr fontId="4" type="noConversion"/>
  </si>
  <si>
    <t>小儿善存</t>
    <phoneticPr fontId="4" type="noConversion"/>
  </si>
  <si>
    <t>30`s</t>
    <phoneticPr fontId="4" type="noConversion"/>
  </si>
  <si>
    <t>替换成小佳维</t>
    <phoneticPr fontId="4" type="noConversion"/>
  </si>
  <si>
    <t>60`s</t>
    <phoneticPr fontId="4" type="noConversion"/>
  </si>
  <si>
    <t>100`s</t>
    <phoneticPr fontId="4" type="noConversion"/>
  </si>
  <si>
    <t>善存银片</t>
    <phoneticPr fontId="4" type="noConversion"/>
  </si>
  <si>
    <t>辅助降血脂软胶囊</t>
    <phoneticPr fontId="4" type="noConversion"/>
  </si>
  <si>
    <t>90`s</t>
    <phoneticPr fontId="4" type="noConversion"/>
  </si>
  <si>
    <t>氨糖软骨素加钙片</t>
    <phoneticPr fontId="4" type="noConversion"/>
  </si>
  <si>
    <t>64`s</t>
    <phoneticPr fontId="4" type="noConversion"/>
  </si>
  <si>
    <t>17年7月停售</t>
    <phoneticPr fontId="4" type="noConversion"/>
  </si>
  <si>
    <t>善存小佳维</t>
    <phoneticPr fontId="4" type="noConversion"/>
  </si>
  <si>
    <t>80`s</t>
    <phoneticPr fontId="4" type="noConversion"/>
  </si>
  <si>
    <t>善存VC</t>
    <phoneticPr fontId="4" type="noConversion"/>
  </si>
  <si>
    <t>善存C+E</t>
    <phoneticPr fontId="4" type="noConversion"/>
  </si>
  <si>
    <t>善存维生素E辅酶Q10软胶囊</t>
    <phoneticPr fontId="4" type="noConversion"/>
  </si>
  <si>
    <t>善存蛋白粉</t>
    <phoneticPr fontId="4" type="noConversion"/>
  </si>
  <si>
    <t>10g*24袋</t>
    <phoneticPr fontId="4" type="noConversion"/>
  </si>
  <si>
    <t>新品、供大连锁，新包装暂未上市</t>
    <phoneticPr fontId="4" type="noConversion"/>
  </si>
  <si>
    <t>惠菲宁</t>
    <phoneticPr fontId="4" type="noConversion"/>
  </si>
  <si>
    <t>100ml（成人）</t>
    <phoneticPr fontId="4" type="noConversion"/>
  </si>
  <si>
    <t>100ml（儿童）</t>
    <phoneticPr fontId="4" type="noConversion"/>
  </si>
  <si>
    <t>合计</t>
    <phoneticPr fontId="4" type="noConversion"/>
  </si>
  <si>
    <t>备注：OTC产品：善存100粒、善存银100粒、金钙100粒、碳酸钙D3片72片（孕妇钙）</t>
    <phoneticPr fontId="1" type="noConversion"/>
  </si>
  <si>
    <t>代表</t>
    <phoneticPr fontId="1" type="noConversion"/>
  </si>
  <si>
    <t>others</t>
    <phoneticPr fontId="1" type="noConversion"/>
  </si>
  <si>
    <t>徐浩波</t>
  </si>
  <si>
    <t>彭靖</t>
  </si>
  <si>
    <t>张林</t>
  </si>
  <si>
    <t>董晓川</t>
  </si>
  <si>
    <t>鲍霞</t>
  </si>
  <si>
    <t>Others</t>
  </si>
  <si>
    <t>张辉</t>
  </si>
  <si>
    <t>淳若峰</t>
  </si>
  <si>
    <t>杨蓓钢</t>
  </si>
  <si>
    <t>李翔</t>
  </si>
  <si>
    <t>蒋柯</t>
  </si>
  <si>
    <t>薛小英</t>
  </si>
  <si>
    <t>王俊娜</t>
  </si>
  <si>
    <t>赵秀兰</t>
  </si>
  <si>
    <t>谢鑫</t>
  </si>
  <si>
    <t>李治君</t>
  </si>
  <si>
    <t>朱运</t>
  </si>
  <si>
    <t>四川太极崇州中心店</t>
    <phoneticPr fontId="1" type="noConversion"/>
  </si>
  <si>
    <t>四川太极温江店</t>
    <phoneticPr fontId="1" type="noConversion"/>
  </si>
  <si>
    <t>蒋柯</t>
    <phoneticPr fontId="1" type="noConversion"/>
  </si>
  <si>
    <t>王勇</t>
    <phoneticPr fontId="1" type="noConversion"/>
  </si>
  <si>
    <t>四川太极新津邓双镇岷江店</t>
    <phoneticPr fontId="1" type="noConversion"/>
  </si>
  <si>
    <t>四川太极五津西路药店</t>
    <phoneticPr fontId="1" type="noConversion"/>
  </si>
  <si>
    <t>四川太极三江店</t>
    <phoneticPr fontId="1" type="noConversion"/>
  </si>
  <si>
    <t>四川太极兴义镇万兴路药店</t>
    <phoneticPr fontId="1" type="noConversion"/>
  </si>
  <si>
    <t>四川太极成华区崔家店路药店</t>
    <phoneticPr fontId="1" type="noConversion"/>
  </si>
  <si>
    <t>四川太极成华区华油路药店</t>
    <phoneticPr fontId="1" type="noConversion"/>
  </si>
  <si>
    <t>四川太极青羊区北东街店</t>
    <phoneticPr fontId="1" type="noConversion"/>
  </si>
  <si>
    <t>四川太极金带街药店</t>
    <phoneticPr fontId="1" type="noConversion"/>
  </si>
  <si>
    <t>四川太极红星店</t>
    <phoneticPr fontId="1" type="noConversion"/>
  </si>
  <si>
    <t>四川太极浆洗街药店</t>
    <phoneticPr fontId="1" type="noConversion"/>
  </si>
  <si>
    <t>四川太极锦江区柳翠路药店</t>
    <phoneticPr fontId="1" type="noConversion"/>
  </si>
  <si>
    <t>四川太极郫县郫筒镇东大街药店</t>
    <phoneticPr fontId="1" type="noConversion"/>
  </si>
  <si>
    <t>四川太极人民中路店</t>
    <phoneticPr fontId="1" type="noConversion"/>
  </si>
  <si>
    <t>四川太极双林路药店</t>
    <phoneticPr fontId="1" type="noConversion"/>
  </si>
  <si>
    <t>四川太极高新区大源北街药店</t>
    <phoneticPr fontId="1" type="noConversion"/>
  </si>
  <si>
    <t>四川太极龙潭西路店</t>
    <phoneticPr fontId="1" type="noConversion"/>
  </si>
  <si>
    <t>四川太极新乐中街药店</t>
    <phoneticPr fontId="1" type="noConversion"/>
  </si>
  <si>
    <t>四川太极新园大道药店</t>
    <phoneticPr fontId="1" type="noConversion"/>
  </si>
  <si>
    <t>四川太极旗舰店</t>
    <phoneticPr fontId="1" type="noConversion"/>
  </si>
  <si>
    <t>四川太极金牛区交大路第三药店</t>
    <phoneticPr fontId="1" type="noConversion"/>
  </si>
  <si>
    <t>四川太极清江东路药店</t>
    <phoneticPr fontId="1" type="noConversion"/>
  </si>
  <si>
    <t>四川太极沙河源药店</t>
    <phoneticPr fontId="1" type="noConversion"/>
  </si>
  <si>
    <t>四川太极土龙路药店</t>
    <phoneticPr fontId="1" type="noConversion"/>
  </si>
  <si>
    <t>四川太极西部店</t>
    <phoneticPr fontId="1" type="noConversion"/>
  </si>
  <si>
    <t>四川太极新都区马超东路店</t>
    <phoneticPr fontId="1" type="noConversion"/>
  </si>
  <si>
    <t>四川太极新都区新繁镇繁江北路药店</t>
    <phoneticPr fontId="1" type="noConversion"/>
  </si>
  <si>
    <t>四川太极枣子巷药店</t>
    <phoneticPr fontId="1" type="noConversion"/>
  </si>
  <si>
    <t>四川太极光华药店</t>
    <phoneticPr fontId="1" type="noConversion"/>
  </si>
  <si>
    <t>挑1保健品</t>
    <phoneticPr fontId="2" type="noConversion"/>
  </si>
  <si>
    <t>挑1OTC</t>
    <phoneticPr fontId="2" type="noConversion"/>
  </si>
  <si>
    <t>挑2保健品</t>
    <phoneticPr fontId="2" type="noConversion"/>
  </si>
  <si>
    <t>挑2OTC</t>
    <phoneticPr fontId="2" type="noConversion"/>
  </si>
  <si>
    <t>挑3保健品</t>
    <phoneticPr fontId="2" type="noConversion"/>
  </si>
  <si>
    <t>行标签</t>
  </si>
  <si>
    <t>王勇</t>
  </si>
  <si>
    <t>(空白)</t>
  </si>
  <si>
    <t>求和项:挑1保健品</t>
  </si>
  <si>
    <t>求和项:挑1OTC</t>
  </si>
  <si>
    <t>求和项:挑2保健品</t>
  </si>
  <si>
    <t>求和项:挑2OTC</t>
  </si>
  <si>
    <t>张兴丹</t>
    <phoneticPr fontId="1" type="noConversion"/>
  </si>
  <si>
    <t>叶玲</t>
    <phoneticPr fontId="1" type="noConversion"/>
  </si>
  <si>
    <t>李卫国</t>
    <phoneticPr fontId="1" type="noConversion"/>
  </si>
  <si>
    <t>求和项:挑3保健品</t>
  </si>
  <si>
    <t>挑3OTC</t>
    <phoneticPr fontId="2" type="noConversion"/>
  </si>
  <si>
    <t>求和项:挑3OTC</t>
  </si>
  <si>
    <t>主管</t>
    <phoneticPr fontId="1" type="noConversion"/>
  </si>
  <si>
    <t>挑1保健品</t>
    <phoneticPr fontId="1" type="noConversion"/>
  </si>
  <si>
    <t>挑1OTC</t>
    <phoneticPr fontId="1" type="noConversion"/>
  </si>
  <si>
    <t>挑2保健品</t>
    <phoneticPr fontId="1" type="noConversion"/>
  </si>
  <si>
    <t>挑2OTC</t>
    <phoneticPr fontId="1" type="noConversion"/>
  </si>
  <si>
    <t>挑3保健品</t>
    <phoneticPr fontId="1" type="noConversion"/>
  </si>
  <si>
    <t>挑3OTC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</si>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</sst>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1"/>
      <color rgb="FFFF0000"/>
      <name val="仿宋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0"/>
      <color theme="0"/>
      <name val="宋体"/>
      <family val="2"/>
      <scheme val="minor"/>
    </font>
    <font>
      <b/>
      <sz val="10"/>
      <color theme="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9" fontId="5" fillId="0" borderId="1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9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9" fontId="5" fillId="2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0" fillId="2" borderId="1" xfId="0" applyFont="1" applyFill="1" applyBorder="1" applyAlignment="1">
      <alignment horizontal="left"/>
    </xf>
    <xf numFmtId="9" fontId="8" fillId="3" borderId="1" xfId="0" applyNumberFormat="1" applyFont="1" applyFill="1" applyBorder="1" applyAlignment="1">
      <alignment horizontal="left"/>
    </xf>
    <xf numFmtId="176" fontId="8" fillId="3" borderId="1" xfId="0" applyNumberFormat="1" applyFont="1" applyFill="1" applyBorder="1"/>
    <xf numFmtId="0" fontId="8" fillId="3" borderId="0" xfId="0" applyFont="1" applyFill="1"/>
    <xf numFmtId="0" fontId="8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2" fillId="4" borderId="1" xfId="0" applyFont="1" applyFill="1" applyBorder="1"/>
    <xf numFmtId="176" fontId="13" fillId="4" borderId="1" xfId="0" applyNumberFormat="1" applyFont="1" applyFill="1" applyBorder="1"/>
    <xf numFmtId="176" fontId="8" fillId="0" borderId="1" xfId="0" applyNumberFormat="1" applyFont="1" applyBorder="1"/>
    <xf numFmtId="0" fontId="8" fillId="0" borderId="1" xfId="0" applyFont="1" applyBorder="1"/>
    <xf numFmtId="176" fontId="8" fillId="0" borderId="0" xfId="0" applyNumberFormat="1" applyFont="1"/>
    <xf numFmtId="0" fontId="8" fillId="2" borderId="1" xfId="0" applyFont="1" applyFill="1" applyBorder="1" applyAlignment="1">
      <alignment horizontal="left"/>
    </xf>
    <xf numFmtId="176" fontId="8" fillId="2" borderId="1" xfId="0" applyNumberFormat="1" applyFont="1" applyFill="1" applyBorder="1"/>
    <xf numFmtId="176" fontId="9" fillId="2" borderId="1" xfId="0" applyNumberFormat="1" applyFont="1" applyFill="1" applyBorder="1"/>
    <xf numFmtId="0" fontId="14" fillId="3" borderId="1" xfId="0" applyFont="1" applyFill="1" applyBorder="1"/>
    <xf numFmtId="0" fontId="5" fillId="3" borderId="1" xfId="0" applyFont="1" applyFill="1" applyBorder="1" applyAlignment="1">
      <alignment horizontal="left"/>
    </xf>
    <xf numFmtId="9" fontId="5" fillId="3" borderId="1" xfId="0" applyNumberFormat="1" applyFont="1" applyFill="1" applyBorder="1" applyAlignment="1">
      <alignment horizontal="left" vertical="center"/>
    </xf>
    <xf numFmtId="0" fontId="7" fillId="0" borderId="2" xfId="0" applyFont="1" applyBorder="1"/>
    <xf numFmtId="176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9" fillId="2" borderId="1" xfId="0" applyFont="1" applyFill="1" applyBorder="1" applyAlignment="1"/>
    <xf numFmtId="176" fontId="9" fillId="2" borderId="1" xfId="0" applyNumberFormat="1" applyFont="1" applyFill="1" applyBorder="1" applyAlignment="1"/>
    <xf numFmtId="0" fontId="10" fillId="2" borderId="1" xfId="0" applyFont="1" applyFill="1" applyBorder="1" applyAlignment="1"/>
    <xf numFmtId="0" fontId="8" fillId="3" borderId="1" xfId="0" applyFont="1" applyFill="1" applyBorder="1"/>
    <xf numFmtId="176" fontId="8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76" fontId="8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2844.599705555556" createdVersion="4" refreshedVersion="4" minRefreshableVersion="3" recordCount="108">
  <cacheSource type="worksheet">
    <worksheetSource ref="A1:Q1048576" sheet="指标"/>
  </cacheSource>
  <cacheFields count="17">
    <cacheField name="片区" numFmtId="0">
      <sharedItems containsBlank="1"/>
    </cacheField>
    <cacheField name="门店名称" numFmtId="0">
      <sharedItems containsBlank="1"/>
    </cacheField>
    <cacheField name="汇总" numFmtId="0">
      <sharedItems containsString="0" containsBlank="1" containsNumber="1" minValue="1871.67" maxValue="892411"/>
    </cacheField>
    <cacheField name="占比" numFmtId="0">
      <sharedItems containsString="0" containsBlank="1" containsNumber="1" minValue="2.097318388052142E-3" maxValue="1"/>
    </cacheField>
    <cacheField name="保健品" numFmtId="0">
      <sharedItems containsString="0" containsBlank="1" containsNumber="1" minValue="3963.9317534185484" maxValue="4200000"/>
    </cacheField>
    <cacheField name="OTC" numFmtId="0">
      <sharedItems containsString="0" containsBlank="1" containsNumber="1" minValue="4844.8054764004482" maxValue="2310000"/>
    </cacheField>
    <cacheField name="保健品2" numFmtId="0">
      <sharedItems containsString="0" containsBlank="1" containsNumber="1" minValue="4928.698211922534" maxValue="4700000"/>
    </cacheField>
    <cacheField name="OTC2" numFmtId="0">
      <sharedItems containsString="0" containsBlank="1" containsNumber="1" minValue="4928.698211922534" maxValue="2350000"/>
    </cacheField>
    <cacheField name="保健品3" numFmtId="0">
      <sharedItems containsString="0" containsBlank="1" containsNumber="1" minValue="5453.0278089355688" maxValue="5200000"/>
    </cacheField>
    <cacheField name="OTC3" numFmtId="0">
      <sharedItems containsString="0" containsBlank="1" containsNumber="1" minValue="5453.0278089355688" maxValue="2600000"/>
    </cacheField>
    <cacheField name="挑1保健品" numFmtId="0">
      <sharedItems containsString="0" containsBlank="1" containsNumber="1" minValue="396.39317534185489" maxValue="420000" count="83">
        <n v="3395.7972167532675"/>
        <n v="2018.7297780955187"/>
        <n v="618.0037449112574"/>
        <n v="993.03831978763128"/>
        <n v="1444.1802487867139"/>
        <n v="1227.7414890672569"/>
        <n v="1088.3525303923861"/>
        <n v="976.48513969460282"/>
        <n v="3193.9505003860322"/>
        <n v="2785.9069868031661"/>
        <n v="744.70249694367294"/>
        <n v="2739.0620801402038"/>
        <n v="1845.5461553028822"/>
        <n v="912.11707385946636"/>
        <n v="1337.0505069973365"/>
        <n v="1956.117416750802"/>
        <n v="1219.5157276187765"/>
        <n v="1948.8510450902108"/>
        <n v="1047.1411266781786"/>
        <n v="1386.4559042862538"/>
        <n v="1402.4796198164302"/>
        <n v="2386.2417204628814"/>
        <n v="468.9044061536668"/>
        <n v="4328.5909407212594"/>
        <n v="3637.8239398662718"/>
        <n v="1768.4900006835419"/>
        <n v="1345.7189008203623"/>
        <n v="2605.0376564161575"/>
        <n v="2531.6877537367873"/>
        <n v="2312.074324498466"/>
        <n v="2252.8166506239841"/>
        <n v="4805.4584939002325"/>
        <n v="3372.9137583467709"/>
        <n v="1261.6314568063369"/>
        <n v="2078.3411342979857"/>
        <n v="1186.161578017304"/>
        <n v="1092.298100314765"/>
        <n v="472.79279390325769"/>
        <n v="3421.1670407469205"/>
        <n v="2437.3668186519449"/>
        <n v="1549.37215027605"/>
        <n v="3128.9894342405005"/>
        <n v="2204.0614358182497"/>
        <n v="962.6237574391173"/>
        <n v="3103.1176778412623"/>
        <n v="3596.4748753657232"/>
        <n v="1295.1571529261741"/>
        <n v="1208.9073756374585"/>
        <n v="4506.4677373990235"/>
        <n v="7959.0553231638814"/>
        <n v="1579.5346874926465"/>
        <n v="2039.9253034756407"/>
        <n v="2605.6454817343133"/>
        <n v="2220.193162119248"/>
        <n v="1616.6734497893913"/>
        <n v="727.64526658680813"/>
        <n v="396.39317534185489"/>
        <n v="1429.734337653839"/>
        <n v="2872.6057500411807"/>
        <n v="1945.6806112878485"/>
        <n v="20172.959880593131"/>
        <n v="2424.0963188486012"/>
        <n v="1385.6426467177118"/>
        <n v="3956.112620754338"/>
        <n v="3086.094333216422"/>
        <n v="5744.8705249038831"/>
        <n v="1255.1126891084937"/>
        <n v="1662.9338275749624"/>
        <n v="1130.3517773761196"/>
        <n v="2380.8475354965367"/>
        <n v="3568.8092930275402"/>
        <n v="1414.617065455267"/>
        <n v="1934.222998147714"/>
        <n v="1464.6408773535959"/>
        <n v="1684.7498854227481"/>
        <n v="2924.601287971574"/>
        <n v="1500.2505459928223"/>
        <n v="1943.59663876846"/>
        <n v="3077.4450001176583"/>
        <n v="1293.1113018553112"/>
        <n v="189000"/>
        <n v="420000"/>
        <m/>
      </sharedItems>
    </cacheField>
    <cacheField name="挑1OTC" numFmtId="0">
      <sharedItems containsString="0" containsBlank="1" containsNumber="1" minValue="484.48054764004485" maxValue="231000" count="82">
        <n v="4150.4188204762168"/>
        <n v="2467.3363954500783"/>
        <n v="755.33791044709233"/>
        <n v="1213.7135019626605"/>
        <n v="1765.1091929615393"/>
        <n v="1500.572931082203"/>
        <n v="1330.2086482573609"/>
        <n v="1193.4818374045144"/>
        <n v="3903.7172782495945"/>
        <n v="3404.9974283149809"/>
        <n v="910.19194070893354"/>
        <n v="3347.7425423935829"/>
        <n v="2255.6675231479671"/>
        <n v="1114.8097569393478"/>
        <n v="1634.1728418856335"/>
        <n v="2390.8101760287582"/>
        <n v="1490.5192226451716"/>
        <n v="2381.9290551102577"/>
        <n v="1279.8391548288851"/>
        <n v="1694.5572163498655"/>
        <n v="1714.1417575534147"/>
        <n v="2916.5176583435218"/>
        <n v="573.10538529892608"/>
        <n v="5290.5000386593174"/>
        <n v="4446.2292598365539"/>
        <n v="2161.4877786132179"/>
        <n v="1644.7675454471093"/>
        <n v="3183.9349133975256"/>
        <n v="3094.285032344962"/>
        <n v="2825.8686188314587"/>
        <n v="2753.442572984869"/>
        <n v="5873.3381592113947"/>
        <n v="4122.4501490904977"/>
        <n v="1541.9940027633006"/>
        <n v="2540.1947196975379"/>
        <n v="1449.7530397989271"/>
        <n v="1335.0310114958238"/>
        <n v="577.85785921509273"/>
        <n v="4181.4263831351254"/>
        <n v="2979.0038894634881"/>
        <n v="1893.677072559617"/>
        <n v="3824.3204196272782"/>
        <n v="2693.8528660000829"/>
        <n v="1176.5401479811435"/>
        <n v="3792.6993840282094"/>
        <n v="4395.6915143358847"/>
        <n v="1582.9698535764351"/>
        <n v="1477.5534591124492"/>
        <n v="5507.9050123765846"/>
        <n v="9727.7342838669665"/>
        <n v="1930.5423958243457"/>
        <n v="2493.2420375813385"/>
        <n v="3184.6778110086052"/>
        <n v="2713.56942036797"/>
        <n v="1975.9342164092559"/>
        <n v="889.34421471720987"/>
        <n v="484.48054764004485"/>
        <n v="1747.4530793546921"/>
        <n v="3510.9625833836649"/>
        <n v="2378.0540804629259"/>
        <n v="24655.839854058271"/>
        <n v="2962.7843897038456"/>
        <n v="1693.5632348772033"/>
        <n v="4835.2487586997468"/>
        <n v="3771.8930739311822"/>
        <n v="7021.5084193269686"/>
        <n v="1534.0266200214924"/>
        <n v="2032.4746781471761"/>
        <n v="1381.5410612374794"/>
        <n v="2909.9247656068783"/>
        <n v="4361.8780248114372"/>
        <n v="1728.9764133342151"/>
        <n v="2364.0503310694285"/>
        <n v="1790.1166278766175"/>
        <n v="2059.1387488500254"/>
        <n v="3574.5126852985904"/>
        <n v="1833.6395562134494"/>
        <n v="2375.5070029392286"/>
        <n v="3761.321666810471"/>
        <n v="1580.4693689342691"/>
        <n v="231000"/>
        <m/>
      </sharedItems>
    </cacheField>
    <cacheField name="挑2保健品" numFmtId="0">
      <sharedItems containsString="0" containsBlank="1" containsNumber="1" minValue="492.86982119225343" maxValue="470000"/>
    </cacheField>
    <cacheField name="挑2OTC" numFmtId="0">
      <sharedItems containsString="0" containsBlank="1" containsNumber="1" minValue="492.86982119225343" maxValue="235000"/>
    </cacheField>
    <cacheField name="挑3保健品" numFmtId="0">
      <sharedItems containsString="0" containsBlank="1" containsNumber="1" minValue="545.30278089355693" maxValue="470000" count="83">
        <n v="4671.4670706658708"/>
        <n v="2777.0885836234647"/>
        <n v="850.16388188850215"/>
        <n v="1366.0844610835138"/>
        <n v="1986.7029877489185"/>
        <n v="1688.9565458068087"/>
        <n v="1497.2045391641293"/>
        <n v="1343.3128905851677"/>
        <n v="4393.7943391553881"/>
        <n v="3832.4646379302817"/>
        <n v="1024.4584614039945"/>
        <n v="3768.0219091875824"/>
        <n v="2538.846562850526"/>
        <n v="1254.7642285897421"/>
        <n v="1839.3287397846955"/>
        <n v="2690.9551764825846"/>
        <n v="1677.6406834967297"/>
        <n v="2680.9591096479089"/>
        <n v="1440.5116028377061"/>
        <n v="1907.2938365842647"/>
        <n v="1929.3370431337135"/>
        <n v="3282.6605678325354"/>
        <n v="645.05368042303371"/>
        <n v="5954.6753681879763"/>
        <n v="5004.4138855303208"/>
        <n v="2432.8433871837083"/>
        <n v="1851.2535143560538"/>
        <n v="3583.6496860751367"/>
        <n v="3482.7450580506065"/>
        <n v="3180.631345870906"/>
        <n v="3099.1128527102424"/>
        <n v="6610.6836424024359"/>
        <n v="4639.9871807944992"/>
        <n v="1735.5776654478709"/>
        <n v="2859.0936239019911"/>
        <n v="1631.7566681719527"/>
        <n v="1502.6323073113169"/>
        <n v="650.40278526374072"/>
        <n v="4706.3673576412657"/>
        <n v="3352.9913907381251"/>
        <n v="2131.4114236601749"/>
        <n v="4304.4299095371962"/>
        <n v="3032.0421868399203"/>
        <n v="1324.2443224030185"/>
        <n v="4268.8391335382439"/>
        <n v="4947.5315745771859"/>
        <n v="1781.6976706920914"/>
        <n v="1663.0471834166096"/>
        <n v="6199.3736070039486"/>
        <n v="10948.964994828621"/>
        <n v="2172.9048611009953"/>
        <n v="2806.2464492257491"/>
        <n v="3584.4858478884739"/>
        <n v="3054.2339796349443"/>
        <n v="2223.995221932496"/>
        <n v="1000.9934884262968"/>
        <n v="545.30278089355693"/>
        <n v="1966.830305767186"/>
        <n v="3951.7327778344284"/>
        <n v="2676.597666321908"/>
        <n v="27751.161740498486"/>
        <n v="3334.735676722943"/>
        <n v="1906.1750695587571"/>
        <n v="5442.2713301382428"/>
        <n v="4245.4207758532784"/>
        <n v="7902.9964892857652"/>
        <n v="1726.610048509039"/>
        <n v="2287.6338368756096"/>
        <n v="1554.9812810465137"/>
        <n v="3275.2399959211616"/>
        <n v="4909.4731015193674"/>
        <n v="1946.0340582982508"/>
        <n v="2660.8358704677548"/>
        <n v="2014.8498841901321"/>
        <n v="2317.6453450260028"/>
        <n v="4023.2610310720065"/>
        <n v="2063.8367299372158"/>
        <n v="2673.7308258190455"/>
        <n v="4233.5222223840801"/>
        <n v="1778.8832723935495"/>
        <n v="260000"/>
        <n v="470000"/>
        <m/>
      </sharedItems>
    </cacheField>
    <cacheField name="挑3OTC" numFmtId="0">
      <sharedItems containsString="0" containsBlank="1" containsNumber="1" minValue="545.30278089355693" maxValue="260000" count="82">
        <n v="4671.4670706658708"/>
        <n v="2777.0885836234647"/>
        <n v="850.16388188850215"/>
        <n v="1366.0844610835138"/>
        <n v="1986.7029877489185"/>
        <n v="1688.9565458068087"/>
        <n v="1497.2045391641293"/>
        <n v="1343.3128905851677"/>
        <n v="4393.7943391553881"/>
        <n v="3832.4646379302817"/>
        <n v="1024.4584614039945"/>
        <n v="3768.0219091875824"/>
        <n v="2538.846562850526"/>
        <n v="1254.7642285897421"/>
        <n v="1839.3287397846955"/>
        <n v="2690.9551764825846"/>
        <n v="1677.6406834967297"/>
        <n v="2680.9591096479089"/>
        <n v="1440.5116028377061"/>
        <n v="1907.2938365842647"/>
        <n v="1929.3370431337135"/>
        <n v="3282.6605678325354"/>
        <n v="645.05368042303371"/>
        <n v="5954.6753681879763"/>
        <n v="5004.4138855303208"/>
        <n v="2432.8433871837083"/>
        <n v="1851.2535143560538"/>
        <n v="3583.6496860751367"/>
        <n v="3482.7450580506065"/>
        <n v="3180.631345870906"/>
        <n v="3099.1128527102424"/>
        <n v="6610.6836424024359"/>
        <n v="4639.9871807944992"/>
        <n v="1735.5776654478709"/>
        <n v="2859.0936239019911"/>
        <n v="1631.7566681719527"/>
        <n v="1502.6323073113169"/>
        <n v="650.40278526374072"/>
        <n v="4706.3673576412657"/>
        <n v="3352.9913907381251"/>
        <n v="2131.4114236601749"/>
        <n v="4304.4299095371962"/>
        <n v="3032.0421868399203"/>
        <n v="1324.2443224030185"/>
        <n v="4268.8391335382439"/>
        <n v="4947.5315745771859"/>
        <n v="1781.6976706920914"/>
        <n v="1663.0471834166096"/>
        <n v="6199.3736070039486"/>
        <n v="10948.964994828621"/>
        <n v="2172.9048611009953"/>
        <n v="2806.2464492257491"/>
        <n v="3584.4858478884739"/>
        <n v="3054.2339796349443"/>
        <n v="2223.995221932496"/>
        <n v="1000.9934884262968"/>
        <n v="545.30278089355693"/>
        <n v="1966.830305767186"/>
        <n v="3951.7327778344284"/>
        <n v="2676.597666321908"/>
        <n v="27751.161740498486"/>
        <n v="3334.735676722943"/>
        <n v="1906.1750695587571"/>
        <n v="5442.2713301382428"/>
        <n v="4245.4207758532784"/>
        <n v="7902.9964892857652"/>
        <n v="1726.610048509039"/>
        <n v="2287.6338368756096"/>
        <n v="1554.9812810465137"/>
        <n v="3275.2399959211616"/>
        <n v="4909.4731015193674"/>
        <n v="1946.0340582982508"/>
        <n v="2660.8358704677548"/>
        <n v="2014.8498841901321"/>
        <n v="2317.6453450260028"/>
        <n v="4023.2610310720065"/>
        <n v="2063.8367299372158"/>
        <n v="2673.7308258190455"/>
        <n v="4233.5222223840801"/>
        <n v="1778.8832723935495"/>
        <n v="260000"/>
        <m/>
      </sharedItems>
    </cacheField>
    <cacheField name="代表" numFmtId="0">
      <sharedItems containsBlank="1" count="20">
        <s v="杨蓓钢"/>
        <s v="蒋柯"/>
        <s v="Others"/>
        <s v="王勇"/>
        <s v="李治君"/>
        <s v="赵秀兰"/>
        <s v="淳若峰"/>
        <s v="王俊娜"/>
        <s v="董晓川"/>
        <s v="谢鑫"/>
        <s v="徐浩波"/>
        <s v="李翔"/>
        <s v="薛小英"/>
        <s v="彭靖"/>
        <s v="张林"/>
        <s v="张辉"/>
        <s v="鲍霞"/>
        <s v="朱运"/>
        <m/>
        <s v="杨蓓刚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s v="城郊二片区"/>
    <s v="四川太极崇州中心店"/>
    <n v="16034.11"/>
    <n v="1.796718104102258E-2"/>
    <n v="33957.972167532673"/>
    <n v="41504.188204762162"/>
    <n v="42222.875446403064"/>
    <n v="42222.875446403064"/>
    <n v="46714.670706658704"/>
    <n v="46714.670706658704"/>
    <x v="0"/>
    <x v="0"/>
    <n v="4222.2875446403068"/>
    <n v="4222.2875446403068"/>
    <x v="0"/>
    <x v="0"/>
    <x v="0"/>
  </r>
  <r>
    <s v="城郊二片区"/>
    <s v="四川太极都江堰景中路店"/>
    <n v="9531.9399999999987"/>
    <n v="1.0681109937013326E-2"/>
    <n v="20187.297780955185"/>
    <n v="24673.363954500783"/>
    <n v="25100.608351981315"/>
    <n v="25100.608351981315"/>
    <n v="27770.885836234647"/>
    <n v="27770.885836234647"/>
    <x v="1"/>
    <x v="1"/>
    <n v="2510.0608351981318"/>
    <n v="2510.0608351981318"/>
    <x v="1"/>
    <x v="1"/>
    <x v="1"/>
  </r>
  <r>
    <s v="城郊二片区"/>
    <s v="四川太极都江堰聚源镇药店"/>
    <n v="2918.06"/>
    <n v="3.2698610841865464E-3"/>
    <n v="6180.0374491125731"/>
    <n v="7553.3791044709224"/>
    <n v="7684.1735478383844"/>
    <n v="7684.1735478383844"/>
    <n v="8501.6388188850215"/>
    <n v="8501.6388188850215"/>
    <x v="2"/>
    <x v="2"/>
    <n v="768.4173547838385"/>
    <n v="768.4173547838385"/>
    <x v="2"/>
    <x v="2"/>
    <x v="1"/>
  </r>
  <r>
    <s v="城郊二片区"/>
    <s v="四川太极都江堰奎光路中段药店"/>
    <n v="4688.8799999999992"/>
    <n v="5.2541710041673611E-3"/>
    <n v="9930.3831978763119"/>
    <n v="12137.135019626605"/>
    <n v="12347.301859793299"/>
    <n v="12347.301859793299"/>
    <n v="13660.844610835138"/>
    <n v="13660.844610835138"/>
    <x v="3"/>
    <x v="3"/>
    <n v="1234.7301859793299"/>
    <n v="1234.7301859793299"/>
    <x v="3"/>
    <x v="3"/>
    <x v="1"/>
  </r>
  <r>
    <s v="城郊二片区"/>
    <s v="四川太极都江堰市蒲阳路药店"/>
    <n v="6819.06"/>
    <n v="7.6411653374958404E-3"/>
    <n v="14441.802487867139"/>
    <n v="17651.091929615392"/>
    <n v="17956.738543115225"/>
    <n v="17956.738543115225"/>
    <n v="19867.029877489185"/>
    <n v="19867.029877489185"/>
    <x v="4"/>
    <x v="4"/>
    <n v="1795.6738543115225"/>
    <n v="1795.6738543115225"/>
    <x v="4"/>
    <x v="4"/>
    <x v="1"/>
  </r>
  <r>
    <s v="城郊二片区"/>
    <s v="四川太极都江堰市蒲阳镇堰问道西路药店"/>
    <n v="5797.0899999999992"/>
    <n v="6.4959867146415712E-3"/>
    <n v="12277.41489067257"/>
    <n v="15005.729310822029"/>
    <n v="15265.568779407693"/>
    <n v="15265.568779407693"/>
    <n v="16889.565458068086"/>
    <n v="16889.565458068086"/>
    <x v="5"/>
    <x v="5"/>
    <n v="1526.5568779407695"/>
    <n v="1526.5568779407695"/>
    <x v="5"/>
    <x v="5"/>
    <x v="1"/>
  </r>
  <r>
    <s v="城郊二片区"/>
    <s v="四川太极都江堰幸福镇翔凤路药店"/>
    <n v="5138.9299999999985"/>
    <n v="5.758478996785112E-3"/>
    <n v="10883.525303923861"/>
    <n v="13302.086482573608"/>
    <n v="13532.425642445012"/>
    <n v="13532.425642445012"/>
    <n v="14972.045391641292"/>
    <n v="14972.045391641292"/>
    <x v="6"/>
    <x v="6"/>
    <n v="1353.2425642445014"/>
    <n v="1353.2425642445014"/>
    <x v="6"/>
    <x v="6"/>
    <x v="1"/>
  </r>
  <r>
    <s v="城郊二片区"/>
    <s v="四川太极都江堰药店"/>
    <n v="4610.72"/>
    <n v="5.1665880407121834E-3"/>
    <n v="9764.8513969460273"/>
    <n v="11934.818374045144"/>
    <n v="12141.481895673631"/>
    <n v="12141.481895673631"/>
    <n v="13433.128905851676"/>
    <n v="13433.128905851676"/>
    <x v="7"/>
    <x v="7"/>
    <n v="1214.148189567363"/>
    <n v="1214.148189567363"/>
    <x v="7"/>
    <x v="7"/>
    <x v="1"/>
  </r>
  <r>
    <s v="城郊二片区"/>
    <s v="四川太极怀远店"/>
    <n v="15081.039999999997"/>
    <n v="1.6899208996751493E-2"/>
    <n v="31939.505003860322"/>
    <n v="39037.172782495945"/>
    <n v="39713.14114236601"/>
    <n v="39713.14114236601"/>
    <n v="43937.943391553883"/>
    <n v="43937.943391553883"/>
    <x v="8"/>
    <x v="8"/>
    <n v="3971.3141142366012"/>
    <n v="3971.3141142366012"/>
    <x v="8"/>
    <x v="8"/>
    <x v="1"/>
  </r>
  <r>
    <s v="城郊二片区"/>
    <s v="四川太极金带街药店"/>
    <n v="13154.36"/>
    <n v="1.4740248607424159E-2"/>
    <n v="27859.06986803166"/>
    <n v="34049.974283149808"/>
    <n v="34639.584227446772"/>
    <n v="34639.584227446772"/>
    <n v="38324.646379302816"/>
    <n v="38324.646379302816"/>
    <x v="9"/>
    <x v="9"/>
    <n v="3463.9584227446776"/>
    <n v="3463.9584227446776"/>
    <x v="9"/>
    <x v="9"/>
    <x v="0"/>
  </r>
  <r>
    <s v="城郊二片区"/>
    <s v="四川太极三江店"/>
    <n v="3516.3"/>
    <n v="3.9402248515538248E-3"/>
    <n v="7447.0249694367285"/>
    <n v="9101.9194070893354"/>
    <n v="9259.5284011514887"/>
    <n v="9259.5284011514887"/>
    <n v="10244.584614039944"/>
    <n v="10244.584614039944"/>
    <x v="10"/>
    <x v="10"/>
    <n v="925.95284011514889"/>
    <n v="925.95284011514889"/>
    <x v="10"/>
    <x v="10"/>
    <x v="0"/>
  </r>
  <r>
    <s v="城郊二片区"/>
    <s v="四川太极温江店"/>
    <n v="12933.169999999998"/>
    <n v="1.4492391958413777E-2"/>
    <n v="27390.620801402038"/>
    <n v="33477.425423935827"/>
    <n v="34057.12110227238"/>
    <n v="34057.12110227238"/>
    <n v="37680.219091875821"/>
    <n v="37680.219091875821"/>
    <x v="11"/>
    <x v="11"/>
    <n v="3405.7121102272381"/>
    <n v="3405.7121102272381"/>
    <x v="11"/>
    <x v="11"/>
    <x v="2"/>
  </r>
  <r>
    <s v="城郊二片区"/>
    <s v="四川太极温江区柳城街道同兴东路药店"/>
    <n v="8714.2100000000028"/>
    <n v="9.7647944725020221E-3"/>
    <n v="18455.461553028821"/>
    <n v="22556.675231479672"/>
    <n v="22947.267010379754"/>
    <n v="22947.267010379754"/>
    <n v="25388.465628505259"/>
    <n v="25388.465628505259"/>
    <x v="12"/>
    <x v="12"/>
    <n v="2294.7267010379755"/>
    <n v="2294.7267010379755"/>
    <x v="12"/>
    <x v="12"/>
    <x v="3"/>
  </r>
  <r>
    <s v="城郊一片区"/>
    <s v="四川太极大邑县安仁镇千禧街药店"/>
    <n v="4306.7900000000009"/>
    <n v="4.8260162638067003E-3"/>
    <n v="9121.1707385946629"/>
    <n v="11148.097569393478"/>
    <n v="11341.138219945746"/>
    <n v="11341.138219945746"/>
    <n v="12547.64228589742"/>
    <n v="12547.64228589742"/>
    <x v="13"/>
    <x v="13"/>
    <n v="1134.1138219945747"/>
    <n v="1134.1138219945747"/>
    <x v="13"/>
    <x v="13"/>
    <x v="4"/>
  </r>
  <r>
    <s v="城郊一片区"/>
    <s v="四川太极大邑县晋原镇内蒙古大道桃源药店"/>
    <n v="6313.2199999999993"/>
    <n v="7.0743413068642133E-3"/>
    <n v="13370.505069973364"/>
    <n v="16341.728418856334"/>
    <n v="16624.702071130901"/>
    <n v="16624.702071130901"/>
    <n v="18393.287397846954"/>
    <n v="18393.287397846954"/>
    <x v="14"/>
    <x v="14"/>
    <n v="1662.4702071130903"/>
    <n v="1662.4702071130903"/>
    <x v="14"/>
    <x v="14"/>
    <x v="2"/>
  </r>
  <r>
    <s v="城郊一片区"/>
    <s v="四川太极大邑县晋原镇通达东路五段药店"/>
    <n v="9236.2999999999993"/>
    <n v="1.0349827601856095E-2"/>
    <n v="19561.174167508019"/>
    <n v="23908.10176028758"/>
    <n v="24322.094864361825"/>
    <n v="24322.094864361825"/>
    <n v="26909.551764825846"/>
    <n v="26909.551764825846"/>
    <x v="15"/>
    <x v="15"/>
    <n v="2432.2094864361825"/>
    <n v="2432.2094864361825"/>
    <x v="15"/>
    <x v="15"/>
    <x v="4"/>
  </r>
  <r>
    <s v="城郊一片区"/>
    <s v="四川太极大邑县晋原镇子龙路店"/>
    <n v="5758.25"/>
    <n v="6.4524641672951142E-3"/>
    <n v="12195.157276187765"/>
    <n v="14905.192226451714"/>
    <n v="15163.290793143518"/>
    <n v="15163.290793143518"/>
    <n v="16776.406834967296"/>
    <n v="16776.406834967296"/>
    <x v="16"/>
    <x v="16"/>
    <n v="1516.3290793143519"/>
    <n v="1516.3290793143519"/>
    <x v="16"/>
    <x v="16"/>
    <x v="4"/>
  </r>
  <r>
    <s v="城郊一片区"/>
    <s v="四川太极大邑县晋源镇东壕沟段药店"/>
    <n v="9201.99"/>
    <n v="1.0311381190953496E-2"/>
    <n v="19488.510450902108"/>
    <n v="23819.290551102575"/>
    <n v="24231.745798740714"/>
    <n v="24231.745798740714"/>
    <n v="26809.591096479089"/>
    <n v="26809.591096479089"/>
    <x v="17"/>
    <x v="17"/>
    <n v="2423.1745798740717"/>
    <n v="2423.1745798740717"/>
    <x v="17"/>
    <x v="17"/>
    <x v="4"/>
  </r>
  <r>
    <s v="城郊一片区"/>
    <s v="四川太极大邑县沙渠镇方圆路药店"/>
    <n v="4944.34"/>
    <n v="5.5404292416834844E-3"/>
    <n v="10471.411266781786"/>
    <n v="12798.39154828885"/>
    <n v="13020.008717956189"/>
    <n v="13020.008717956189"/>
    <n v="14405.116028377059"/>
    <n v="14405.116028377059"/>
    <x v="18"/>
    <x v="18"/>
    <n v="1302.0008717956189"/>
    <n v="1302.0008717956189"/>
    <x v="18"/>
    <x v="18"/>
    <x v="2"/>
  </r>
  <r>
    <s v="城郊一片区"/>
    <s v="四川太极大邑县新场镇文昌街药店"/>
    <n v="6546.5"/>
    <n v="7.3357455253240935E-3"/>
    <n v="13864.559042862536"/>
    <n v="16945.572163498655"/>
    <n v="17239.001984511619"/>
    <n v="17239.001984511619"/>
    <n v="19072.938365842645"/>
    <n v="19072.938365842645"/>
    <x v="19"/>
    <x v="19"/>
    <n v="1723.9001984511619"/>
    <n v="1723.9001984511619"/>
    <x v="19"/>
    <x v="19"/>
    <x v="4"/>
  </r>
  <r>
    <s v="城郊一片区"/>
    <s v="四川太极邛崃市临邛镇洪川小区药店"/>
    <n v="6622.1600000000008"/>
    <n v="7.4205270889758203E-3"/>
    <n v="14024.7961981643"/>
    <n v="17141.417575534146"/>
    <n v="17438.238659093178"/>
    <n v="17438.238659093178"/>
    <n v="19293.370431337135"/>
    <n v="19293.370431337135"/>
    <x v="20"/>
    <x v="20"/>
    <n v="1743.8238659093179"/>
    <n v="1743.8238659093179"/>
    <x v="20"/>
    <x v="20"/>
    <x v="0"/>
  </r>
  <r>
    <s v="城郊一片区"/>
    <s v="四川太极邛崃市临邛镇长安大道药店"/>
    <n v="11267.240000000002"/>
    <n v="1.2625617568586673E-2"/>
    <n v="23862.417204628811"/>
    <n v="29165.176583435215"/>
    <n v="29670.201286178682"/>
    <n v="29670.201286178682"/>
    <n v="32826.605678325352"/>
    <n v="32826.605678325352"/>
    <x v="21"/>
    <x v="21"/>
    <n v="2967.0201286178685"/>
    <n v="2967.0201286178685"/>
    <x v="21"/>
    <x v="21"/>
    <x v="0"/>
  </r>
  <r>
    <s v="城郊一片区"/>
    <s v="四川太极邛崃市羊安镇永康大道药店"/>
    <n v="2214.0499999999997"/>
    <n v="2.480975693934745E-3"/>
    <n v="4689.0440615366679"/>
    <n v="5731.053852989261"/>
    <n v="5830.2928807466506"/>
    <n v="5830.2928807466506"/>
    <n v="6450.5368042303371"/>
    <n v="6450.5368042303371"/>
    <x v="22"/>
    <x v="22"/>
    <n v="583.02928807466503"/>
    <n v="583.02928807466503"/>
    <x v="22"/>
    <x v="22"/>
    <x v="0"/>
  </r>
  <r>
    <s v="城郊一片区"/>
    <s v="四川太极邛崃中心药店"/>
    <n v="20438.53"/>
    <n v="2.2902597569953755E-2"/>
    <n v="43285.909407212595"/>
    <n v="52905.000386593172"/>
    <n v="53821.104289391325"/>
    <n v="53821.104289391325"/>
    <n v="59546.75368187976"/>
    <n v="59546.75368187976"/>
    <x v="23"/>
    <x v="23"/>
    <n v="5382.1104289391333"/>
    <n v="5382.1104289391333"/>
    <x v="23"/>
    <x v="23"/>
    <x v="0"/>
  </r>
  <r>
    <s v="城郊一片区"/>
    <s v="四川太极五津西路药店"/>
    <n v="17176.899999999994"/>
    <n v="1.9247745713578155E-2"/>
    <n v="36378.239398662714"/>
    <n v="44462.292598365537"/>
    <n v="45232.202426908661"/>
    <n v="45232.202426908661"/>
    <n v="50044.138855303201"/>
    <n v="50044.138855303201"/>
    <x v="24"/>
    <x v="24"/>
    <n v="4523.2202426908661"/>
    <n v="4523.2202426908661"/>
    <x v="24"/>
    <x v="24"/>
    <x v="5"/>
  </r>
  <r>
    <s v="城郊一片区"/>
    <s v="四川太极新津邓双镇岷江店"/>
    <n v="8350.3700000000008"/>
    <n v="9.3570899507065698E-3"/>
    <n v="17684.900006835418"/>
    <n v="21614.877786132176"/>
    <n v="21989.161384160438"/>
    <n v="21989.161384160438"/>
    <n v="24328.433871837082"/>
    <n v="24328.433871837082"/>
    <x v="25"/>
    <x v="25"/>
    <n v="2198.9161384160439"/>
    <n v="2198.9161384160439"/>
    <x v="25"/>
    <x v="25"/>
    <x v="5"/>
  </r>
  <r>
    <s v="城郊一片区"/>
    <s v="四川太极兴义镇万兴路药店"/>
    <n v="6354.1500000000005"/>
    <n v="7.1202058244463603E-3"/>
    <n v="13457.189008203621"/>
    <n v="16447.675454471093"/>
    <n v="16732.483687448948"/>
    <n v="16732.483687448948"/>
    <n v="18512.535143560537"/>
    <n v="18512.535143560537"/>
    <x v="26"/>
    <x v="26"/>
    <n v="1673.2483687448948"/>
    <n v="1673.2483687448948"/>
    <x v="26"/>
    <x v="26"/>
    <x v="5"/>
  </r>
  <r>
    <s v="城中片区"/>
    <s v="四川太极成华区崔家店路药店"/>
    <n v="12300.339999999997"/>
    <n v="1.3783268023365911E-2"/>
    <n v="26050.376564161572"/>
    <n v="31839.349133975255"/>
    <n v="32390.679854909893"/>
    <n v="32390.679854909893"/>
    <n v="35836.496860751366"/>
    <n v="35836.496860751366"/>
    <x v="27"/>
    <x v="27"/>
    <n v="3239.0679854909895"/>
    <n v="3239.0679854909895"/>
    <x v="27"/>
    <x v="27"/>
    <x v="6"/>
  </r>
  <r>
    <s v="城中片区"/>
    <s v="四川太极成华区华油路药店"/>
    <n v="11953.999999999998"/>
    <n v="1.339517330019464E-2"/>
    <n v="25316.877537367869"/>
    <n v="30942.850323449617"/>
    <n v="31478.657255457405"/>
    <n v="31478.657255457405"/>
    <n v="34827.450580506062"/>
    <n v="34827.450580506062"/>
    <x v="28"/>
    <x v="28"/>
    <n v="3147.8657255457406"/>
    <n v="3147.8657255457406"/>
    <x v="28"/>
    <x v="28"/>
    <x v="7"/>
  </r>
  <r>
    <s v="城中片区"/>
    <s v="四川太极成华杉板桥南一路店"/>
    <n v="10917.040000000003"/>
    <n v="1.2233197484118868E-2"/>
    <n v="23120.74324498466"/>
    <n v="28258.686188314583"/>
    <n v="28748.014087679338"/>
    <n v="28748.014087679338"/>
    <n v="31806.313458709057"/>
    <n v="31806.313458709057"/>
    <x v="29"/>
    <x v="29"/>
    <n v="2874.8014087679339"/>
    <n v="2874.8014087679339"/>
    <x v="29"/>
    <x v="29"/>
    <x v="7"/>
  </r>
  <r>
    <s v="城中片区"/>
    <s v="四川太极红星店"/>
    <n v="10637.24"/>
    <n v="1.1919664818116316E-2"/>
    <n v="22528.166506239839"/>
    <n v="27534.425729848688"/>
    <n v="28011.212322573341"/>
    <n v="28011.212322573341"/>
    <n v="30991.128527102421"/>
    <n v="30991.128527102421"/>
    <x v="30"/>
    <x v="30"/>
    <n v="2801.1212322573342"/>
    <n v="2801.1212322573342"/>
    <x v="30"/>
    <x v="30"/>
    <x v="6"/>
  </r>
  <r>
    <s v="城中片区"/>
    <s v="四川太极浆洗街药店"/>
    <n v="22690.18"/>
    <n v="2.5425706316932445E-2"/>
    <n v="48054.584939002321"/>
    <n v="58733.381592113947"/>
    <n v="59750.409844791247"/>
    <n v="59750.409844791247"/>
    <n v="66106.836424024354"/>
    <n v="66106.836424024354"/>
    <x v="31"/>
    <x v="31"/>
    <n v="5975.0409844791247"/>
    <n v="5975.0409844791247"/>
    <x v="31"/>
    <x v="31"/>
    <x v="8"/>
  </r>
  <r>
    <s v="城中片区"/>
    <s v="四川太极金丝街药店"/>
    <n v="15926.06"/>
    <n v="1.7846104541517305E-2"/>
    <n v="33729.137583467709"/>
    <n v="41224.501490904971"/>
    <n v="41938.345672565665"/>
    <n v="41938.345672565665"/>
    <n v="46399.87180794499"/>
    <n v="46399.87180794499"/>
    <x v="32"/>
    <x v="32"/>
    <n v="4193.8345672565665"/>
    <n v="4193.8345672565665"/>
    <x v="32"/>
    <x v="32"/>
    <x v="9"/>
  </r>
  <r>
    <s v="城中片区"/>
    <s v="四川太极锦江区柳翠路药店"/>
    <n v="5957.1099999999988"/>
    <n v="6.675298713261041E-3"/>
    <n v="12616.314568063368"/>
    <n v="15419.940027633005"/>
    <n v="15686.951976163446"/>
    <n v="15686.951976163446"/>
    <n v="17355.776654478708"/>
    <n v="17355.776654478708"/>
    <x v="33"/>
    <x v="33"/>
    <n v="1568.6951976163446"/>
    <n v="1568.6951976163446"/>
    <x v="33"/>
    <x v="33"/>
    <x v="8"/>
  </r>
  <r>
    <s v="城中片区"/>
    <s v="四川太极锦江区庆云南街药店"/>
    <n v="9813.409999999998"/>
    <n v="1.099651393808458E-2"/>
    <n v="20783.411342979856"/>
    <n v="25401.947196975379"/>
    <n v="25841.807754498765"/>
    <n v="25841.807754498765"/>
    <n v="28590.936239019909"/>
    <n v="28590.936239019909"/>
    <x v="34"/>
    <x v="34"/>
    <n v="2584.1807754498768"/>
    <n v="2584.1807754498768"/>
    <x v="34"/>
    <x v="34"/>
    <x v="6"/>
  </r>
  <r>
    <s v="城中片区"/>
    <s v="四川太极龙泉驿区龙泉街道驿生路药店"/>
    <n v="5600.7600000000011"/>
    <n v="6.2759871852767404E-3"/>
    <n v="11861.615780173039"/>
    <n v="14497.530397989271"/>
    <n v="14748.56988540034"/>
    <n v="14748.56988540034"/>
    <n v="16317.566681719525"/>
    <n v="16317.566681719525"/>
    <x v="35"/>
    <x v="35"/>
    <n v="1474.8569885400341"/>
    <n v="1474.8569885400341"/>
    <x v="35"/>
    <x v="35"/>
    <x v="10"/>
  </r>
  <r>
    <s v="城中片区"/>
    <s v="四川太极郫县郫筒镇东大街药店"/>
    <n v="5157.5599999999986"/>
    <n v="5.7793550281204495E-3"/>
    <n v="10922.98100314765"/>
    <n v="13350.310114958238"/>
    <n v="13581.484316083057"/>
    <n v="13581.484316083057"/>
    <n v="15026.323073113168"/>
    <n v="15026.323073113168"/>
    <x v="36"/>
    <x v="36"/>
    <n v="1358.1484316083058"/>
    <n v="1358.1484316083058"/>
    <x v="36"/>
    <x v="36"/>
    <x v="1"/>
  </r>
  <r>
    <s v="城中片区"/>
    <s v="四川太极郫县郫筒镇一环路东南段药店"/>
    <n v="2232.4100000000003"/>
    <n v="2.5015491740913104E-3"/>
    <n v="4727.9279390325764"/>
    <n v="5778.5785921509269"/>
    <n v="5878.6405591145794"/>
    <n v="5878.6405591145794"/>
    <n v="6504.0278526374068"/>
    <n v="6504.0278526374068"/>
    <x v="37"/>
    <x v="37"/>
    <n v="587.86405591145797"/>
    <n v="587.86405591145797"/>
    <x v="37"/>
    <x v="37"/>
    <x v="2"/>
  </r>
  <r>
    <s v="城中片区"/>
    <s v="四川太极青羊区北东街店"/>
    <n v="16153.899999999998"/>
    <n v="1.8101412914004869E-2"/>
    <n v="34211.670407469202"/>
    <n v="41814.263831351251"/>
    <n v="42538.320347911445"/>
    <n v="42538.320347911445"/>
    <n v="47063.673576412657"/>
    <n v="47063.673576412657"/>
    <x v="38"/>
    <x v="38"/>
    <n v="4253.8320347911449"/>
    <n v="4253.8320347911449"/>
    <x v="38"/>
    <x v="38"/>
    <x v="11"/>
  </r>
  <r>
    <s v="城中片区"/>
    <s v="四川太极人民中路店"/>
    <n v="11508.640000000003"/>
    <n v="1.2896120733608173E-2"/>
    <n v="24373.668186519448"/>
    <n v="29790.038894634879"/>
    <n v="30305.883723979208"/>
    <n v="30305.883723979208"/>
    <n v="33529.913907381248"/>
    <n v="33529.913907381248"/>
    <x v="39"/>
    <x v="39"/>
    <n v="3030.5883723979209"/>
    <n v="3030.5883723979209"/>
    <x v="39"/>
    <x v="39"/>
    <x v="12"/>
  </r>
  <r>
    <s v="城中片区"/>
    <s v="四川太极双林路药店"/>
    <n v="7315.75"/>
    <n v="8.1977362448468257E-3"/>
    <n v="15493.7215027605"/>
    <n v="18936.770725596169"/>
    <n v="19264.68017539004"/>
    <n v="19264.68017539004"/>
    <n v="21314.114236601748"/>
    <n v="21314.114236601748"/>
    <x v="40"/>
    <x v="40"/>
    <n v="1926.468017539004"/>
    <n v="1926.468017539004"/>
    <x v="40"/>
    <x v="40"/>
    <x v="7"/>
  </r>
  <r>
    <s v="城中片区"/>
    <s v="四川太极通盈街药店"/>
    <n v="14774.309999999996"/>
    <n v="1.6555499652066138E-2"/>
    <n v="31289.894342405001"/>
    <n v="38243.204196272782"/>
    <n v="38905.424182355426"/>
    <n v="38905.424182355426"/>
    <n v="43044.299095371964"/>
    <n v="43044.299095371964"/>
    <x v="41"/>
    <x v="41"/>
    <n v="3890.5424182355428"/>
    <n v="3890.5424182355428"/>
    <x v="41"/>
    <x v="41"/>
    <x v="8"/>
  </r>
  <r>
    <s v="城中片区"/>
    <s v="四川太极武侯区科华街药店"/>
    <n v="10407.030000000001"/>
    <n v="1.1661700718615078E-2"/>
    <n v="22040.614358182498"/>
    <n v="26938.528660000829"/>
    <n v="27404.996688745432"/>
    <n v="27404.996688745432"/>
    <n v="30320.4218683992"/>
    <n v="30320.4218683992"/>
    <x v="42"/>
    <x v="42"/>
    <n v="2740.4996688745432"/>
    <n v="2740.4996688745432"/>
    <x v="42"/>
    <x v="42"/>
    <x v="13"/>
  </r>
  <r>
    <s v="东南片区"/>
    <s v="四川太极成华区华康路药店"/>
    <n v="4545.2700000000004"/>
    <n v="5.0932473938577636E-3"/>
    <n v="9626.2375743911725"/>
    <n v="11765.401479811435"/>
    <n v="11969.131375565745"/>
    <n v="11969.131375565745"/>
    <n v="13242.443224030185"/>
    <n v="13242.443224030185"/>
    <x v="43"/>
    <x v="43"/>
    <n v="1196.9131375565746"/>
    <n v="1196.9131375565746"/>
    <x v="43"/>
    <x v="43"/>
    <x v="14"/>
  </r>
  <r>
    <s v="东南片区"/>
    <s v="四川太极成华区华泰路药店"/>
    <n v="14652.149999999994"/>
    <n v="1.641861205207017E-2"/>
    <n v="31031.17677841262"/>
    <n v="37926.993840282092"/>
    <n v="38583.738322364901"/>
    <n v="38583.738322364901"/>
    <n v="42688.391335382439"/>
    <n v="42688.391335382439"/>
    <x v="44"/>
    <x v="44"/>
    <n v="3858.3738322364902"/>
    <n v="3858.3738322364902"/>
    <x v="44"/>
    <x v="44"/>
    <x v="14"/>
  </r>
  <r>
    <s v="东南片区"/>
    <s v="四川太极成华区万科路药店"/>
    <n v="16981.660000000003"/>
    <n v="1.9028967594527636E-2"/>
    <n v="35964.74875365723"/>
    <n v="43956.915143358841"/>
    <n v="44718.073847139945"/>
    <n v="44718.073847139945"/>
    <n v="49475.315745771855"/>
    <n v="49475.315745771855"/>
    <x v="45"/>
    <x v="45"/>
    <n v="4471.8073847139949"/>
    <n v="4471.8073847139949"/>
    <x v="45"/>
    <x v="45"/>
    <x v="6"/>
  </r>
  <r>
    <s v="东南片区"/>
    <s v="四川太极成华区万宇路药店"/>
    <n v="6115.41"/>
    <n v="6.8526833488157359E-3"/>
    <n v="12951.571529261741"/>
    <n v="15829.69853576435"/>
    <n v="16103.80586971698"/>
    <n v="16103.80586971698"/>
    <n v="17816.976706920912"/>
    <n v="17816.976706920912"/>
    <x v="46"/>
    <x v="46"/>
    <n v="1610.380586971698"/>
    <n v="1610.380586971698"/>
    <x v="46"/>
    <x v="46"/>
    <x v="14"/>
  </r>
  <r>
    <s v="东南片区"/>
    <s v="四川太极高新区大源北街药店"/>
    <n v="5708.1599999999989"/>
    <n v="6.3963353208331131E-3"/>
    <n v="12089.073756374584"/>
    <n v="14775.534591124491"/>
    <n v="15031.388003957816"/>
    <n v="15031.388003957816"/>
    <n v="16630.471834166096"/>
    <n v="16630.471834166096"/>
    <x v="47"/>
    <x v="47"/>
    <n v="1503.1388003957818"/>
    <n v="1503.1388003957818"/>
    <x v="47"/>
    <x v="47"/>
    <x v="14"/>
  </r>
  <r>
    <s v="东南片区"/>
    <s v="四川太极高新区府城大道西段店"/>
    <n v="21278.42"/>
    <n v="2.3843744642322875E-2"/>
    <n v="45064.677373990235"/>
    <n v="55079.050123765839"/>
    <n v="56032.799909458758"/>
    <n v="56032.799909458758"/>
    <n v="61993.736070039478"/>
    <n v="61993.736070039478"/>
    <x v="48"/>
    <x v="48"/>
    <n v="5603.2799909458763"/>
    <n v="5603.2799909458763"/>
    <x v="48"/>
    <x v="48"/>
    <x v="14"/>
  </r>
  <r>
    <s v="东南片区"/>
    <s v="四川太极高新区民丰大道西段药店"/>
    <n v="37580.680000000015"/>
    <n v="4.2111403826263924E-2"/>
    <n v="79590.553231638813"/>
    <n v="97277.342838669661"/>
    <n v="98961.798991720221"/>
    <n v="98961.798991720221"/>
    <n v="109489.6499482862"/>
    <n v="109489.6499482862"/>
    <x v="49"/>
    <x v="49"/>
    <n v="9896.1798991720225"/>
    <n v="9896.1798991720225"/>
    <x v="49"/>
    <x v="49"/>
    <x v="14"/>
  </r>
  <r>
    <s v="东南片区"/>
    <s v="四川太极高新区中和街道柳荫街药店"/>
    <n v="7458.170000000001"/>
    <n v="8.3573263888499817E-3"/>
    <n v="15795.346874926465"/>
    <n v="19305.423958243457"/>
    <n v="19639.717013797457"/>
    <n v="19639.717013797457"/>
    <n v="21729.048611009952"/>
    <n v="21729.048611009952"/>
    <x v="50"/>
    <x v="50"/>
    <n v="1963.9717013797458"/>
    <n v="1963.9717013797458"/>
    <x v="50"/>
    <x v="50"/>
    <x v="15"/>
  </r>
  <r>
    <s v="东南片区"/>
    <s v="四川太极高新天久北巷药店"/>
    <n v="9632.0199999999986"/>
    <n v="1.0793255573945188E-2"/>
    <n v="20399.253034756406"/>
    <n v="24932.420375813384"/>
    <n v="25364.150598771193"/>
    <n v="25364.150598771193"/>
    <n v="28062.464492257488"/>
    <n v="28062.464492257488"/>
    <x v="51"/>
    <x v="51"/>
    <n v="2536.4150598771193"/>
    <n v="2536.4150598771193"/>
    <x v="51"/>
    <x v="51"/>
    <x v="14"/>
  </r>
  <r>
    <s v="东南片区"/>
    <s v="四川太极锦江区观音桥街药店"/>
    <n v="12303.210000000001"/>
    <n v="1.3786484030340282E-2"/>
    <n v="26056.454817343132"/>
    <n v="31846.778110086052"/>
    <n v="32398.237471299664"/>
    <n v="32398.237471299664"/>
    <n v="35844.858478884737"/>
    <n v="35844.858478884737"/>
    <x v="52"/>
    <x v="52"/>
    <n v="3239.8237471299667"/>
    <n v="3239.8237471299667"/>
    <x v="52"/>
    <x v="52"/>
    <x v="8"/>
  </r>
  <r>
    <s v="东南片区"/>
    <s v="四川太极锦江区榕声路店"/>
    <n v="10483.200000000001"/>
    <n v="1.1747053767826709E-2"/>
    <n v="22201.931621192478"/>
    <n v="27135.694203679697"/>
    <n v="27605.576354392764"/>
    <n v="27605.576354392764"/>
    <n v="30542.339796349443"/>
    <n v="30542.339796349443"/>
    <x v="53"/>
    <x v="53"/>
    <n v="2760.5576354392765"/>
    <n v="2760.5576354392765"/>
    <x v="53"/>
    <x v="53"/>
    <x v="10"/>
  </r>
  <r>
    <s v="东南片区"/>
    <s v="四川太极锦江区水杉街药店"/>
    <n v="7633.5300000000016"/>
    <n v="8.5538277766634453E-3"/>
    <n v="16166.734497893911"/>
    <n v="19759.342164092559"/>
    <n v="20101.495275159097"/>
    <n v="20101.495275159097"/>
    <n v="22239.952219324958"/>
    <n v="22239.952219324958"/>
    <x v="54"/>
    <x v="54"/>
    <n v="2010.1495275159098"/>
    <n v="2010.1495275159098"/>
    <x v="54"/>
    <x v="54"/>
    <x v="6"/>
  </r>
  <r>
    <s v="东南片区"/>
    <s v="四川太极龙潭西路店"/>
    <n v="3435.7599999999998"/>
    <n v="3.8499749554857569E-3"/>
    <n v="7276.4526658680807"/>
    <n v="8893.442147172098"/>
    <n v="9047.4411453915291"/>
    <n v="9047.4411453915291"/>
    <n v="10009.934884262968"/>
    <n v="10009.934884262968"/>
    <x v="55"/>
    <x v="55"/>
    <n v="904.74411453915297"/>
    <n v="904.74411453915297"/>
    <x v="55"/>
    <x v="55"/>
    <x v="14"/>
  </r>
  <r>
    <s v="东南片区"/>
    <s v="四川太极双流区东升街道三强西路药店"/>
    <n v="1871.67"/>
    <n v="2.097318388052142E-3"/>
    <n v="3963.9317534185484"/>
    <n v="4844.8054764004482"/>
    <n v="4928.698211922534"/>
    <n v="4928.698211922534"/>
    <n v="5453.0278089355688"/>
    <n v="5453.0278089355688"/>
    <x v="56"/>
    <x v="56"/>
    <n v="492.86982119225343"/>
    <n v="492.86982119225343"/>
    <x v="56"/>
    <x v="56"/>
    <x v="10"/>
  </r>
  <r>
    <s v="东南片区"/>
    <s v="四川太极双流县西航港街道锦华路一段药店"/>
    <n v="6750.85"/>
    <n v="7.564731945258407E-3"/>
    <n v="14297.343376538389"/>
    <n v="17474.530793546921"/>
    <n v="17777.120071357258"/>
    <n v="17777.120071357258"/>
    <n v="19668.303057671859"/>
    <n v="19668.303057671859"/>
    <x v="57"/>
    <x v="57"/>
    <n v="1777.7120071357258"/>
    <n v="1777.7120071357258"/>
    <x v="57"/>
    <x v="57"/>
    <x v="5"/>
  </r>
  <r>
    <s v="东南片区"/>
    <s v="四川太极新乐中街药店"/>
    <n v="13563.73"/>
    <n v="1.5198972222440108E-2"/>
    <n v="28726.057500411804"/>
    <n v="35109.625833836646"/>
    <n v="35717.584722734253"/>
    <n v="35717.584722734253"/>
    <n v="39517.327778344283"/>
    <n v="39517.327778344283"/>
    <x v="58"/>
    <x v="58"/>
    <n v="3571.7584722734255"/>
    <n v="3571.7584722734255"/>
    <x v="58"/>
    <x v="58"/>
    <x v="10"/>
  </r>
  <r>
    <s v="东南片区"/>
    <s v="四川太极新园大道药店"/>
    <n v="9187.02"/>
    <n v="1.0294606408930415E-2"/>
    <n v="19456.806112878483"/>
    <n v="23780.540804629258"/>
    <n v="24192.325060986477"/>
    <n v="24192.325060986477"/>
    <n v="26765.97666321908"/>
    <n v="26765.97666321908"/>
    <x v="59"/>
    <x v="59"/>
    <n v="2419.2325060986477"/>
    <n v="2419.2325060986477"/>
    <x v="59"/>
    <x v="59"/>
    <x v="15"/>
  </r>
  <r>
    <s v="旗舰片"/>
    <s v="四川太极旗舰店"/>
    <n v="95251.699999999983"/>
    <n v="0.10673523746345571"/>
    <n v="201729.59880593131"/>
    <n v="246558.39854058271"/>
    <n v="250827.80803912092"/>
    <n v="250827.80803912092"/>
    <n v="277511.61740498483"/>
    <n v="277511.61740498483"/>
    <x v="60"/>
    <x v="60"/>
    <n v="25082.780803912094"/>
    <n v="25082.780803912094"/>
    <x v="60"/>
    <x v="60"/>
    <x v="6"/>
  </r>
  <r>
    <s v="西北片区"/>
    <s v="四川太极成华区二环路北四段药店（汇融名城）"/>
    <n v="11445.979999999994"/>
    <n v="1.2825906448934396E-2"/>
    <n v="24240.96318848601"/>
    <n v="29627.843897038456"/>
    <n v="30140.88015499583"/>
    <n v="30140.88015499583"/>
    <n v="33347.35676722943"/>
    <n v="33347.35676722943"/>
    <x v="61"/>
    <x v="61"/>
    <n v="3014.088015499583"/>
    <n v="3014.088015499583"/>
    <x v="61"/>
    <x v="61"/>
    <x v="11"/>
  </r>
  <r>
    <s v="西北片区"/>
    <s v="四川太极成华区新怡路店"/>
    <n v="6542.6599999999989"/>
    <n v="7.331442575225988E-3"/>
    <n v="13856.426467177118"/>
    <n v="16935.632348772033"/>
    <n v="17228.890051781073"/>
    <n v="17228.890051781073"/>
    <n v="19061.750695587569"/>
    <n v="19061.750695587569"/>
    <x v="62"/>
    <x v="62"/>
    <n v="1722.8890051781073"/>
    <n v="1722.8890051781073"/>
    <x v="62"/>
    <x v="62"/>
    <x v="14"/>
  </r>
  <r>
    <s v="西北片区"/>
    <s v="四川太极成华区羊子山西路药店（兴元华盛）"/>
    <n v="18679.779999999995"/>
    <n v="2.093181280822401E-2"/>
    <n v="39561.126207543377"/>
    <n v="48352.487586997464"/>
    <n v="49189.76009932642"/>
    <n v="49189.76009932642"/>
    <n v="54422.713301382428"/>
    <n v="54422.713301382428"/>
    <x v="63"/>
    <x v="63"/>
    <n v="4918.9760099326422"/>
    <n v="4918.9760099326422"/>
    <x v="63"/>
    <x v="63"/>
    <x v="11"/>
  </r>
  <r>
    <s v="西北片区"/>
    <s v="四川太极光华村街药店"/>
    <n v="14571.77"/>
    <n v="1.6328541445589533E-2"/>
    <n v="30860.943332164217"/>
    <n v="37718.930739311822"/>
    <n v="38372.072397135402"/>
    <n v="38372.072397135402"/>
    <n v="42454.207758532786"/>
    <n v="42454.207758532786"/>
    <x v="64"/>
    <x v="64"/>
    <n v="3837.2072397135403"/>
    <n v="3837.2072397135403"/>
    <x v="64"/>
    <x v="64"/>
    <x v="6"/>
  </r>
  <r>
    <s v="西北片区"/>
    <s v="四川太极光华药店"/>
    <n v="27125.849999999995"/>
    <n v="3.0396140343406788E-2"/>
    <n v="57448.705249038831"/>
    <n v="70215.084193269679"/>
    <n v="71430.929807005945"/>
    <n v="71430.929807005945"/>
    <n v="79029.96489285765"/>
    <n v="79029.96489285765"/>
    <x v="65"/>
    <x v="65"/>
    <n v="7143.092980700595"/>
    <n v="7143.092980700595"/>
    <x v="65"/>
    <x v="65"/>
    <x v="13"/>
  </r>
  <r>
    <s v="西北片区"/>
    <s v="四川太极金牛区黄苑东街药店"/>
    <n v="5926.33"/>
    <n v="6.6408078788809189E-3"/>
    <n v="12551.126891084936"/>
    <n v="15340.266200214923"/>
    <n v="15605.89851537016"/>
    <n v="15605.89851537016"/>
    <n v="17266.100485090388"/>
    <n v="17266.100485090388"/>
    <x v="66"/>
    <x v="66"/>
    <n v="1560.5898515370161"/>
    <n v="1560.5898515370161"/>
    <x v="66"/>
    <x v="66"/>
    <x v="12"/>
  </r>
  <r>
    <s v="西北片区"/>
    <s v="四川太极金牛区交大路第三药店"/>
    <n v="7851.9599999999991"/>
    <n v="8.798591680290806E-3"/>
    <n v="16629.338275749622"/>
    <n v="20324.74678147176"/>
    <n v="20676.690448683396"/>
    <n v="20676.690448683396"/>
    <n v="22876.338368756096"/>
    <n v="22876.338368756096"/>
    <x v="67"/>
    <x v="67"/>
    <n v="2067.6690448683398"/>
    <n v="2067.6690448683398"/>
    <x v="67"/>
    <x v="67"/>
    <x v="16"/>
  </r>
  <r>
    <s v="西北片区"/>
    <s v="四川太极金牛区金沙路药店"/>
    <n v="5337.2400000000007"/>
    <n v="5.9806972347942831E-3"/>
    <n v="11303.517773761196"/>
    <n v="13815.410612374793"/>
    <n v="14054.638501766565"/>
    <n v="14054.638501766565"/>
    <n v="15549.812810465137"/>
    <n v="15549.812810465137"/>
    <x v="68"/>
    <x v="68"/>
    <n v="1405.4638501766567"/>
    <n v="1405.4638501766567"/>
    <x v="68"/>
    <x v="68"/>
    <x v="2"/>
  </r>
  <r>
    <s v="西北片区"/>
    <s v="四川太极青羊区浣花滨河路药店"/>
    <n v="11241.769999999999"/>
    <n v="1.2597076907389083E-2"/>
    <n v="23808.475354965365"/>
    <n v="29099.247656068783"/>
    <n v="29603.130732364345"/>
    <n v="29603.130732364345"/>
    <n v="32752.399959211616"/>
    <n v="32752.399959211616"/>
    <x v="69"/>
    <x v="69"/>
    <n v="2960.3130732364348"/>
    <n v="2960.3130732364348"/>
    <x v="69"/>
    <x v="69"/>
    <x v="6"/>
  </r>
  <r>
    <s v="西北片区"/>
    <s v="四川太极青羊区十二桥药店"/>
    <n v="16851.03"/>
    <n v="1.8882588851997565E-2"/>
    <n v="35688.092930275401"/>
    <n v="43618.780248114374"/>
    <n v="44374.083802194276"/>
    <n v="44374.083802194276"/>
    <n v="49094.731015193669"/>
    <n v="49094.731015193669"/>
    <x v="70"/>
    <x v="70"/>
    <n v="4437.4083802194282"/>
    <n v="4437.4083802194282"/>
    <x v="70"/>
    <x v="70"/>
    <x v="16"/>
  </r>
  <r>
    <s v="西北片区"/>
    <s v="四川太极清江东路2药店"/>
    <n v="6679.47"/>
    <n v="7.4847463780701945E-3"/>
    <n v="14146.170654552669"/>
    <n v="17289.764133342149"/>
    <n v="17589.153988464957"/>
    <n v="17589.153988464957"/>
    <n v="19460.340582982506"/>
    <n v="19460.340582982506"/>
    <x v="71"/>
    <x v="71"/>
    <n v="1758.9153988464959"/>
    <n v="1758.9153988464959"/>
    <x v="71"/>
    <x v="71"/>
    <x v="16"/>
  </r>
  <r>
    <s v="西北片区"/>
    <s v="四川太极清江东路药店"/>
    <n v="9132.9199999999983"/>
    <n v="1.0233984117183672E-2"/>
    <n v="19342.22998147714"/>
    <n v="23640.503310694283"/>
    <n v="24049.862675381632"/>
    <n v="24049.862675381632"/>
    <n v="26608.358704677546"/>
    <n v="26608.358704677546"/>
    <x v="72"/>
    <x v="72"/>
    <n v="2404.9862675381632"/>
    <n v="2404.9862675381632"/>
    <x v="72"/>
    <x v="72"/>
    <x v="16"/>
  </r>
  <r>
    <s v="西北片区"/>
    <s v="四川太极沙河源药店"/>
    <n v="6915.67"/>
    <n v="7.7494226315005079E-3"/>
    <n v="14646.408773535959"/>
    <n v="17901.166278766173"/>
    <n v="18211.143184026194"/>
    <n v="18211.143184026194"/>
    <n v="20148.498841901321"/>
    <n v="20148.498841901321"/>
    <x v="73"/>
    <x v="73"/>
    <n v="1821.1143184026196"/>
    <n v="1821.1143184026196"/>
    <x v="73"/>
    <x v="73"/>
    <x v="11"/>
  </r>
  <r>
    <s v="西北片区"/>
    <s v="四川太极土龙路药店"/>
    <n v="7954.97"/>
    <n v="8.9140205577923175E-3"/>
    <n v="16847.49885422748"/>
    <n v="20591.387488500255"/>
    <n v="20947.948310811946"/>
    <n v="20947.948310811946"/>
    <n v="23176.453450260025"/>
    <n v="23176.453450260025"/>
    <x v="74"/>
    <x v="74"/>
    <n v="2094.7948310811948"/>
    <n v="2094.7948310811948"/>
    <x v="74"/>
    <x v="74"/>
    <x v="11"/>
  </r>
  <r>
    <s v="西北片区"/>
    <s v="四川太极武侯区顺和街店"/>
    <n v="13809.24"/>
    <n v="1.5474080888738485E-2"/>
    <n v="29246.012879715738"/>
    <n v="35745.126852985901"/>
    <n v="36364.090088535442"/>
    <n v="36364.090088535442"/>
    <n v="40232.610310720062"/>
    <n v="40232.610310720062"/>
    <x v="75"/>
    <x v="75"/>
    <n v="3636.4090088535445"/>
    <n v="3636.4090088535445"/>
    <x v="75"/>
    <x v="75"/>
    <x v="6"/>
  </r>
  <r>
    <s v="西北片区"/>
    <s v="四川太极西部店"/>
    <n v="7083.8100000000013"/>
    <n v="7.9378335766815983E-3"/>
    <n v="15002.505459928221"/>
    <n v="18336.395562134494"/>
    <n v="18653.908905201755"/>
    <n v="18653.908905201755"/>
    <n v="20638.367299372156"/>
    <n v="20638.367299372156"/>
    <x v="76"/>
    <x v="76"/>
    <n v="1865.3908905201756"/>
    <n v="1865.3908905201756"/>
    <x v="76"/>
    <x v="76"/>
    <x v="11"/>
  </r>
  <r>
    <s v="西北片区"/>
    <s v="四川太极新都区马超东路店"/>
    <n v="9177.18"/>
    <n v="1.028358009930402E-2"/>
    <n v="19435.966387684599"/>
    <n v="23755.070029392286"/>
    <n v="24166.413233364448"/>
    <n v="24166.413233364448"/>
    <n v="26737.308258190453"/>
    <n v="26737.308258190453"/>
    <x v="77"/>
    <x v="77"/>
    <n v="2416.6413233364451"/>
    <n v="2416.6413233364451"/>
    <x v="77"/>
    <x v="77"/>
    <x v="17"/>
  </r>
  <r>
    <s v="西北片区"/>
    <s v="四川太极新都区新繁镇繁江北路药店"/>
    <n v="14530.929999999997"/>
    <n v="1.6282777778400308E-2"/>
    <n v="30774.450001176581"/>
    <n v="37613.216668104709"/>
    <n v="38264.527779240721"/>
    <n v="38264.527779240721"/>
    <n v="42335.222223840799"/>
    <n v="42335.222223840799"/>
    <x v="78"/>
    <x v="78"/>
    <n v="3826.4527779240725"/>
    <n v="3826.4527779240725"/>
    <x v="78"/>
    <x v="78"/>
    <x v="17"/>
  </r>
  <r>
    <s v="西北片区"/>
    <s v="四川太极枣子巷药店"/>
    <n v="6105.75"/>
    <n v="6.8418587399751906E-3"/>
    <n v="12931.113018553111"/>
    <n v="15804.69368934269"/>
    <n v="16078.368038941699"/>
    <n v="16078.368038941699"/>
    <n v="17788.832723935495"/>
    <n v="17788.832723935495"/>
    <x v="79"/>
    <x v="79"/>
    <n v="1607.8368038941699"/>
    <n v="1607.8368038941699"/>
    <x v="79"/>
    <x v="79"/>
    <x v="16"/>
  </r>
  <r>
    <s v="总计"/>
    <m/>
    <n v="892411"/>
    <n v="1"/>
    <n v="1890000"/>
    <n v="2310000"/>
    <n v="2350000"/>
    <n v="2350000"/>
    <n v="2600000"/>
    <n v="2600000"/>
    <x v="80"/>
    <x v="80"/>
    <n v="235000"/>
    <n v="235000"/>
    <x v="80"/>
    <x v="80"/>
    <x v="18"/>
  </r>
  <r>
    <m/>
    <m/>
    <m/>
    <m/>
    <n v="4200000"/>
    <m/>
    <n v="4700000"/>
    <m/>
    <n v="5200000"/>
    <m/>
    <x v="81"/>
    <x v="81"/>
    <n v="470000"/>
    <m/>
    <x v="81"/>
    <x v="81"/>
    <x v="18"/>
  </r>
  <r>
    <s v="备注：OTC产品：善存100粒、善存银100粒、金钙100粒、碳酸钙D3片72片（孕妇钙）"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n v="7325.5813953488368"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  <r>
    <m/>
    <m/>
    <m/>
    <m/>
    <m/>
    <m/>
    <m/>
    <m/>
    <m/>
    <m/>
    <x v="82"/>
    <x v="81"/>
    <m/>
    <m/>
    <x v="82"/>
    <x v="81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1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G23" firstHeaderRow="0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84">
        <item x="56"/>
        <item x="22"/>
        <item x="37"/>
        <item x="2"/>
        <item x="55"/>
        <item x="10"/>
        <item x="13"/>
        <item x="43"/>
        <item x="7"/>
        <item x="3"/>
        <item x="18"/>
        <item x="6"/>
        <item x="36"/>
        <item x="68"/>
        <item x="35"/>
        <item x="47"/>
        <item x="16"/>
        <item x="5"/>
        <item x="66"/>
        <item x="33"/>
        <item x="79"/>
        <item x="46"/>
        <item x="14"/>
        <item x="26"/>
        <item x="62"/>
        <item x="19"/>
        <item x="20"/>
        <item x="71"/>
        <item x="57"/>
        <item x="4"/>
        <item x="73"/>
        <item x="76"/>
        <item x="40"/>
        <item x="50"/>
        <item x="54"/>
        <item x="67"/>
        <item x="74"/>
        <item x="25"/>
        <item x="12"/>
        <item x="72"/>
        <item x="77"/>
        <item x="59"/>
        <item x="17"/>
        <item x="15"/>
        <item x="1"/>
        <item x="51"/>
        <item x="34"/>
        <item x="42"/>
        <item x="53"/>
        <item x="30"/>
        <item x="29"/>
        <item x="69"/>
        <item x="21"/>
        <item x="61"/>
        <item x="39"/>
        <item x="28"/>
        <item x="27"/>
        <item x="52"/>
        <item x="11"/>
        <item x="9"/>
        <item x="58"/>
        <item x="75"/>
        <item x="78"/>
        <item x="64"/>
        <item x="44"/>
        <item x="41"/>
        <item x="8"/>
        <item x="32"/>
        <item x="0"/>
        <item x="38"/>
        <item x="70"/>
        <item x="45"/>
        <item x="24"/>
        <item x="63"/>
        <item x="23"/>
        <item x="48"/>
        <item x="31"/>
        <item x="65"/>
        <item x="49"/>
        <item x="60"/>
        <item x="80"/>
        <item x="81"/>
        <item x="82"/>
        <item t="default"/>
      </items>
    </pivotField>
    <pivotField dataField="1" showAll="0">
      <items count="83">
        <item x="56"/>
        <item x="22"/>
        <item x="37"/>
        <item x="2"/>
        <item x="55"/>
        <item x="10"/>
        <item x="13"/>
        <item x="43"/>
        <item x="7"/>
        <item x="3"/>
        <item x="18"/>
        <item x="6"/>
        <item x="36"/>
        <item x="68"/>
        <item x="35"/>
        <item x="47"/>
        <item x="16"/>
        <item x="5"/>
        <item x="66"/>
        <item x="33"/>
        <item x="79"/>
        <item x="46"/>
        <item x="14"/>
        <item x="26"/>
        <item x="62"/>
        <item x="19"/>
        <item x="20"/>
        <item x="71"/>
        <item x="57"/>
        <item x="4"/>
        <item x="73"/>
        <item x="76"/>
        <item x="40"/>
        <item x="50"/>
        <item x="54"/>
        <item x="67"/>
        <item x="74"/>
        <item x="25"/>
        <item x="12"/>
        <item x="72"/>
        <item x="77"/>
        <item x="59"/>
        <item x="17"/>
        <item x="15"/>
        <item x="1"/>
        <item x="51"/>
        <item x="34"/>
        <item x="42"/>
        <item x="53"/>
        <item x="30"/>
        <item x="29"/>
        <item x="69"/>
        <item x="21"/>
        <item x="61"/>
        <item x="39"/>
        <item x="28"/>
        <item x="27"/>
        <item x="52"/>
        <item x="11"/>
        <item x="9"/>
        <item x="58"/>
        <item x="75"/>
        <item x="78"/>
        <item x="64"/>
        <item x="44"/>
        <item x="41"/>
        <item x="8"/>
        <item x="32"/>
        <item x="0"/>
        <item x="38"/>
        <item x="70"/>
        <item x="45"/>
        <item x="24"/>
        <item x="63"/>
        <item x="23"/>
        <item x="48"/>
        <item x="31"/>
        <item x="65"/>
        <item x="49"/>
        <item x="60"/>
        <item x="80"/>
        <item x="81"/>
        <item t="default"/>
      </items>
    </pivotField>
    <pivotField dataField="1" showAll="0" defaultSubtotal="0"/>
    <pivotField dataField="1" showAll="0" defaultSubtotal="0"/>
    <pivotField dataField="1" showAll="0">
      <items count="84">
        <item x="56"/>
        <item x="22"/>
        <item x="37"/>
        <item x="2"/>
        <item x="55"/>
        <item x="10"/>
        <item x="13"/>
        <item x="43"/>
        <item x="7"/>
        <item x="3"/>
        <item x="18"/>
        <item x="6"/>
        <item x="36"/>
        <item x="68"/>
        <item x="35"/>
        <item x="47"/>
        <item x="16"/>
        <item x="5"/>
        <item x="66"/>
        <item x="33"/>
        <item x="79"/>
        <item x="46"/>
        <item x="14"/>
        <item x="26"/>
        <item x="62"/>
        <item x="19"/>
        <item x="20"/>
        <item x="71"/>
        <item x="57"/>
        <item x="4"/>
        <item x="73"/>
        <item x="76"/>
        <item x="40"/>
        <item x="50"/>
        <item x="54"/>
        <item x="67"/>
        <item x="74"/>
        <item x="25"/>
        <item x="12"/>
        <item x="72"/>
        <item x="77"/>
        <item x="59"/>
        <item x="17"/>
        <item x="15"/>
        <item x="1"/>
        <item x="51"/>
        <item x="34"/>
        <item x="42"/>
        <item x="53"/>
        <item x="30"/>
        <item x="29"/>
        <item x="69"/>
        <item x="21"/>
        <item x="61"/>
        <item x="39"/>
        <item x="28"/>
        <item x="27"/>
        <item x="52"/>
        <item x="11"/>
        <item x="9"/>
        <item x="58"/>
        <item x="75"/>
        <item x="78"/>
        <item x="64"/>
        <item x="44"/>
        <item x="41"/>
        <item x="8"/>
        <item x="32"/>
        <item x="0"/>
        <item x="38"/>
        <item x="70"/>
        <item x="45"/>
        <item x="24"/>
        <item x="63"/>
        <item x="23"/>
        <item x="48"/>
        <item x="31"/>
        <item x="65"/>
        <item x="49"/>
        <item x="60"/>
        <item x="80"/>
        <item x="81"/>
        <item x="82"/>
        <item t="default"/>
      </items>
    </pivotField>
    <pivotField dataField="1" showAll="0" defaultSubtotal="0">
      <items count="82">
        <item x="56"/>
        <item x="22"/>
        <item x="37"/>
        <item x="2"/>
        <item x="55"/>
        <item x="10"/>
        <item x="13"/>
        <item x="43"/>
        <item x="7"/>
        <item x="3"/>
        <item x="18"/>
        <item x="6"/>
        <item x="36"/>
        <item x="68"/>
        <item x="35"/>
        <item x="47"/>
        <item x="16"/>
        <item x="5"/>
        <item x="66"/>
        <item x="33"/>
        <item x="79"/>
        <item x="46"/>
        <item x="14"/>
        <item x="26"/>
        <item x="62"/>
        <item x="19"/>
        <item x="20"/>
        <item x="71"/>
        <item x="57"/>
        <item x="4"/>
        <item x="73"/>
        <item x="76"/>
        <item x="40"/>
        <item x="50"/>
        <item x="54"/>
        <item x="67"/>
        <item x="74"/>
        <item x="25"/>
        <item x="12"/>
        <item x="72"/>
        <item x="77"/>
        <item x="59"/>
        <item x="17"/>
        <item x="15"/>
        <item x="1"/>
        <item x="51"/>
        <item x="34"/>
        <item x="42"/>
        <item x="53"/>
        <item x="30"/>
        <item x="29"/>
        <item x="69"/>
        <item x="21"/>
        <item x="61"/>
        <item x="39"/>
        <item x="28"/>
        <item x="27"/>
        <item x="52"/>
        <item x="11"/>
        <item x="9"/>
        <item x="58"/>
        <item x="75"/>
        <item x="78"/>
        <item x="64"/>
        <item x="44"/>
        <item x="41"/>
        <item x="8"/>
        <item x="32"/>
        <item x="0"/>
        <item x="38"/>
        <item x="70"/>
        <item x="45"/>
        <item x="24"/>
        <item x="63"/>
        <item x="23"/>
        <item x="48"/>
        <item x="31"/>
        <item x="65"/>
        <item x="49"/>
        <item x="60"/>
        <item x="80"/>
        <item x="81"/>
      </items>
    </pivotField>
    <pivotField axis="axisRow" showAll="0">
      <items count="21">
        <item x="2"/>
        <item x="16"/>
        <item x="6"/>
        <item x="8"/>
        <item x="1"/>
        <item x="11"/>
        <item x="4"/>
        <item x="13"/>
        <item x="7"/>
        <item x="3"/>
        <item x="9"/>
        <item x="10"/>
        <item x="12"/>
        <item m="1" x="19"/>
        <item x="0"/>
        <item x="15"/>
        <item x="14"/>
        <item x="5"/>
        <item x="17"/>
        <item x="18"/>
        <item t="default"/>
      </items>
    </pivotField>
  </pivotFields>
  <rowFields count="1">
    <field x="16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求和项:挑1保健品" fld="10" baseField="16" baseItem="0"/>
    <dataField name="求和项:挑1OTC" fld="11" baseField="16" baseItem="0"/>
    <dataField name="求和项:挑2保健品" fld="12" baseField="16" baseItem="0"/>
    <dataField name="求和项:挑2OTC" fld="13" baseField="16" baseItem="0"/>
    <dataField name="求和项:挑3保健品" fld="14" baseField="16" baseItem="0"/>
    <dataField name="求和项:挑3OTC" fld="15" baseField="11" baseItem="2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7" sqref="A7"/>
    </sheetView>
  </sheetViews>
  <sheetFormatPr defaultRowHeight="12" x14ac:dyDescent="0.15"/>
  <cols>
    <col min="1" max="2" width="9" style="12"/>
    <col min="3" max="3" width="0" style="29" hidden="1" customWidth="1"/>
    <col min="4" max="4" width="9" style="29"/>
    <col min="5" max="5" width="0" style="29" hidden="1" customWidth="1"/>
    <col min="6" max="6" width="9" style="29"/>
    <col min="7" max="7" width="0" style="29" hidden="1" customWidth="1"/>
    <col min="8" max="8" width="9" style="29"/>
    <col min="9" max="16384" width="9" style="12"/>
  </cols>
  <sheetData>
    <row r="1" spans="1:8" x14ac:dyDescent="0.15">
      <c r="A1" s="25" t="s">
        <v>179</v>
      </c>
      <c r="B1" s="25" t="s">
        <v>192</v>
      </c>
      <c r="C1" s="26" t="s">
        <v>193</v>
      </c>
      <c r="D1" s="26" t="s">
        <v>194</v>
      </c>
      <c r="E1" s="26" t="s">
        <v>195</v>
      </c>
      <c r="F1" s="26" t="s">
        <v>196</v>
      </c>
      <c r="G1" s="26" t="s">
        <v>197</v>
      </c>
      <c r="H1" s="26" t="s">
        <v>198</v>
      </c>
    </row>
    <row r="2" spans="1:8" x14ac:dyDescent="0.15">
      <c r="A2" s="45" t="s">
        <v>132</v>
      </c>
      <c r="B2" s="20" t="s">
        <v>186</v>
      </c>
      <c r="C2" s="27">
        <v>40713.846803770903</v>
      </c>
      <c r="D2" s="27">
        <v>49761.368315719999</v>
      </c>
      <c r="E2" s="27">
        <v>50623.037031143722</v>
      </c>
      <c r="F2" s="27">
        <v>50623.037031143722</v>
      </c>
      <c r="G2" s="27">
        <v>56008.466502541989</v>
      </c>
      <c r="H2" s="27">
        <v>56008.466502541989</v>
      </c>
    </row>
    <row r="3" spans="1:8" x14ac:dyDescent="0.15">
      <c r="A3" s="45" t="s">
        <v>134</v>
      </c>
      <c r="B3" s="20" t="s">
        <v>186</v>
      </c>
      <c r="C3" s="27">
        <v>14451.017289119027</v>
      </c>
      <c r="D3" s="27">
        <v>17662.354464478813</v>
      </c>
      <c r="E3" s="27">
        <v>17968.19610022736</v>
      </c>
      <c r="F3" s="27">
        <v>17968.19610022736</v>
      </c>
      <c r="G3" s="27">
        <v>19879.706323655802</v>
      </c>
      <c r="H3" s="27">
        <v>19879.706323655802</v>
      </c>
    </row>
    <row r="4" spans="1:8" x14ac:dyDescent="0.15">
      <c r="A4" s="20" t="s">
        <v>137</v>
      </c>
      <c r="B4" s="20" t="s">
        <v>186</v>
      </c>
      <c r="C4" s="27">
        <v>6393.1342285113033</v>
      </c>
      <c r="D4" s="27">
        <v>7813.8307237360377</v>
      </c>
      <c r="E4" s="27">
        <v>7949.135151852679</v>
      </c>
      <c r="F4" s="27">
        <v>7949.135151852679</v>
      </c>
      <c r="G4" s="27">
        <v>8794.7878275816875</v>
      </c>
      <c r="H4" s="27">
        <v>8794.7878275816875</v>
      </c>
    </row>
    <row r="5" spans="1:8" x14ac:dyDescent="0.15">
      <c r="A5" s="20" t="s">
        <v>141</v>
      </c>
      <c r="B5" s="20" t="s">
        <v>186</v>
      </c>
      <c r="C5" s="27">
        <v>5021.0416388861186</v>
      </c>
      <c r="D5" s="27">
        <v>6136.8286697496997</v>
      </c>
      <c r="E5" s="27">
        <v>6243.0941012605181</v>
      </c>
      <c r="F5" s="27">
        <v>6243.0941012605181</v>
      </c>
      <c r="G5" s="27">
        <v>6907.2530482031252</v>
      </c>
      <c r="H5" s="27">
        <v>6907.2530482031252</v>
      </c>
    </row>
    <row r="6" spans="1:8" x14ac:dyDescent="0.15">
      <c r="A6" s="21"/>
      <c r="B6" s="21"/>
      <c r="C6" s="32">
        <f t="shared" ref="C6:H6" si="0">SUM(C2:C5)</f>
        <v>66579.039960287351</v>
      </c>
      <c r="D6" s="32">
        <f t="shared" si="0"/>
        <v>81374.382173684557</v>
      </c>
      <c r="E6" s="32">
        <f t="shared" si="0"/>
        <v>82783.462384484286</v>
      </c>
      <c r="F6" s="32">
        <f t="shared" si="0"/>
        <v>82783.462384484286</v>
      </c>
      <c r="G6" s="32">
        <f t="shared" si="0"/>
        <v>91590.213701982604</v>
      </c>
      <c r="H6" s="32">
        <f t="shared" si="0"/>
        <v>91590.213701982604</v>
      </c>
    </row>
    <row r="7" spans="1:8" x14ac:dyDescent="0.15">
      <c r="A7" s="45" t="s">
        <v>128</v>
      </c>
      <c r="B7" s="20" t="s">
        <v>187</v>
      </c>
      <c r="C7" s="27">
        <v>11801.724866681383</v>
      </c>
      <c r="D7" s="27">
        <v>14424.330392610578</v>
      </c>
      <c r="E7" s="27">
        <v>14674.102347460979</v>
      </c>
      <c r="F7" s="27">
        <v>14674.102347460979</v>
      </c>
      <c r="G7" s="27">
        <v>16235.177065275977</v>
      </c>
      <c r="H7" s="27">
        <v>16235.177065275977</v>
      </c>
    </row>
    <row r="8" spans="1:8" x14ac:dyDescent="0.15">
      <c r="A8" s="20" t="s">
        <v>126</v>
      </c>
      <c r="B8" s="20" t="s">
        <v>187</v>
      </c>
      <c r="C8" s="27">
        <v>7948.9319607221332</v>
      </c>
      <c r="D8" s="27">
        <v>9715.3612853270515</v>
      </c>
      <c r="E8" s="27">
        <v>9883.5926495751373</v>
      </c>
      <c r="F8" s="27">
        <v>9883.5926495751373</v>
      </c>
      <c r="G8" s="27">
        <v>10935.038676125685</v>
      </c>
      <c r="H8" s="27">
        <v>10935.038676125685</v>
      </c>
    </row>
    <row r="9" spans="1:8" x14ac:dyDescent="0.15">
      <c r="A9" s="20" t="s">
        <v>131</v>
      </c>
      <c r="B9" s="20" t="s">
        <v>187</v>
      </c>
      <c r="C9" s="27">
        <v>3525.2152987804948</v>
      </c>
      <c r="D9" s="27">
        <v>4308.5964762872718</v>
      </c>
      <c r="E9" s="27">
        <v>4383.2042074783931</v>
      </c>
      <c r="F9" s="27">
        <v>4383.2042074783931</v>
      </c>
      <c r="G9" s="27">
        <v>4849.5025274229029</v>
      </c>
      <c r="H9" s="27">
        <v>4849.5025274229029</v>
      </c>
    </row>
    <row r="10" spans="1:8" x14ac:dyDescent="0.15">
      <c r="A10" s="45" t="s">
        <v>127</v>
      </c>
      <c r="B10" s="20" t="s">
        <v>187</v>
      </c>
      <c r="C10" s="27">
        <v>23188.542241187079</v>
      </c>
      <c r="D10" s="27">
        <v>28341.551628117537</v>
      </c>
      <c r="E10" s="27">
        <v>28832.314426872821</v>
      </c>
      <c r="F10" s="27">
        <v>28832.314426872821</v>
      </c>
      <c r="G10" s="27">
        <v>31899.581919093336</v>
      </c>
      <c r="H10" s="27">
        <v>31899.581919093336</v>
      </c>
    </row>
    <row r="11" spans="1:8" x14ac:dyDescent="0.15">
      <c r="A11" s="20" t="s">
        <v>138</v>
      </c>
      <c r="B11" s="20" t="s">
        <v>187</v>
      </c>
      <c r="C11" s="27">
        <v>8181.7671790240147</v>
      </c>
      <c r="D11" s="27">
        <v>9999.9376632515741</v>
      </c>
      <c r="E11" s="27">
        <v>10173.09675698753</v>
      </c>
      <c r="F11" s="27">
        <v>10173.09675698753</v>
      </c>
      <c r="G11" s="27">
        <v>11255.341092837269</v>
      </c>
      <c r="H11" s="27">
        <v>11255.341092837269</v>
      </c>
    </row>
    <row r="12" spans="1:8" x14ac:dyDescent="0.15">
      <c r="A12" s="30"/>
      <c r="B12" s="30"/>
      <c r="C12" s="31">
        <f t="shared" ref="C12:H12" si="1">SUM(C7:C11)</f>
        <v>54646.181546395106</v>
      </c>
      <c r="D12" s="31">
        <f t="shared" si="1"/>
        <v>66789.777445594009</v>
      </c>
      <c r="E12" s="31">
        <f t="shared" si="1"/>
        <v>67946.31038837487</v>
      </c>
      <c r="F12" s="31">
        <f t="shared" si="1"/>
        <v>67946.31038837487</v>
      </c>
      <c r="G12" s="31">
        <f t="shared" si="1"/>
        <v>75174.641280755168</v>
      </c>
      <c r="H12" s="31">
        <f t="shared" si="1"/>
        <v>75174.641280755168</v>
      </c>
    </row>
    <row r="13" spans="1:8" x14ac:dyDescent="0.15">
      <c r="A13" s="45" t="s">
        <v>129</v>
      </c>
      <c r="B13" s="20" t="s">
        <v>188</v>
      </c>
      <c r="C13" s="27">
        <v>9873.6944860607946</v>
      </c>
      <c r="D13" s="27">
        <v>12067.848816296526</v>
      </c>
      <c r="E13" s="27">
        <v>12276.815895366595</v>
      </c>
      <c r="F13" s="27">
        <v>12276.815895366595</v>
      </c>
      <c r="G13" s="27">
        <v>13582.860139554532</v>
      </c>
      <c r="H13" s="27">
        <v>13582.860139554532</v>
      </c>
    </row>
    <row r="14" spans="1:8" x14ac:dyDescent="0.15">
      <c r="A14" s="20" t="s">
        <v>135</v>
      </c>
      <c r="B14" s="20" t="s">
        <v>188</v>
      </c>
      <c r="C14" s="27">
        <v>12652.779851436164</v>
      </c>
      <c r="D14" s="27">
        <v>15464.508707310866</v>
      </c>
      <c r="E14" s="27">
        <v>15732.292407870364</v>
      </c>
      <c r="F14" s="27">
        <v>15732.292407870364</v>
      </c>
      <c r="G14" s="27">
        <v>17405.940536367209</v>
      </c>
      <c r="H14" s="27">
        <v>17405.940536367209</v>
      </c>
    </row>
    <row r="15" spans="1:8" x14ac:dyDescent="0.15">
      <c r="A15" s="20" t="s">
        <v>140</v>
      </c>
      <c r="B15" s="20" t="s">
        <v>188</v>
      </c>
      <c r="C15" s="27">
        <v>7423.0571676055097</v>
      </c>
      <c r="D15" s="27">
        <v>9072.6254270734007</v>
      </c>
      <c r="E15" s="27">
        <v>9229.7271660703427</v>
      </c>
      <c r="F15" s="27">
        <v>9229.7271660703427</v>
      </c>
      <c r="G15" s="27">
        <v>10211.61303480123</v>
      </c>
      <c r="H15" s="27">
        <v>10211.61303480123</v>
      </c>
    </row>
    <row r="16" spans="1:8" x14ac:dyDescent="0.15">
      <c r="A16" s="20" t="s">
        <v>180</v>
      </c>
      <c r="B16" s="20" t="s">
        <v>188</v>
      </c>
      <c r="C16" s="27">
        <v>1845.5461553028822</v>
      </c>
      <c r="D16" s="27">
        <v>2255.6675231479671</v>
      </c>
      <c r="E16" s="27">
        <v>2294.7267010379755</v>
      </c>
      <c r="F16" s="27">
        <v>2294.7267010379755</v>
      </c>
      <c r="G16" s="27">
        <v>2538.846562850526</v>
      </c>
      <c r="H16" s="27">
        <v>2538.846562850526</v>
      </c>
    </row>
    <row r="17" spans="1:8" x14ac:dyDescent="0.15">
      <c r="A17" s="20" t="s">
        <v>139</v>
      </c>
      <c r="B17" s="20" t="s">
        <v>188</v>
      </c>
      <c r="C17" s="27">
        <v>3372.9137583467709</v>
      </c>
      <c r="D17" s="27">
        <v>4122.4501490904977</v>
      </c>
      <c r="E17" s="27">
        <v>4193.8345672565665</v>
      </c>
      <c r="F17" s="27">
        <v>4193.8345672565665</v>
      </c>
      <c r="G17" s="27">
        <v>4639.9871807944992</v>
      </c>
      <c r="H17" s="27">
        <v>4639.9871807944992</v>
      </c>
    </row>
    <row r="18" spans="1:8" x14ac:dyDescent="0.15">
      <c r="A18" s="20" t="s">
        <v>136</v>
      </c>
      <c r="B18" s="20" t="s">
        <v>188</v>
      </c>
      <c r="C18" s="27">
        <v>3692.4795077604385</v>
      </c>
      <c r="D18" s="27">
        <v>4513.0305094849809</v>
      </c>
      <c r="E18" s="27">
        <v>4591.1782239349368</v>
      </c>
      <c r="F18" s="27">
        <v>4591.1782239349368</v>
      </c>
      <c r="G18" s="27">
        <v>5079.6014392471643</v>
      </c>
      <c r="H18" s="27">
        <v>5079.6014392471643</v>
      </c>
    </row>
    <row r="19" spans="1:8" x14ac:dyDescent="0.15">
      <c r="A19" s="45" t="s">
        <v>133</v>
      </c>
      <c r="B19" s="20" t="s">
        <v>188</v>
      </c>
      <c r="C19" s="27">
        <v>15512.623387654345</v>
      </c>
      <c r="D19" s="27">
        <v>18959.873029355313</v>
      </c>
      <c r="E19" s="27">
        <v>19288.182519041118</v>
      </c>
      <c r="F19" s="27">
        <v>19288.182519041118</v>
      </c>
      <c r="G19" s="27">
        <v>21340.116829577404</v>
      </c>
      <c r="H19" s="27">
        <v>21340.116829577404</v>
      </c>
    </row>
    <row r="20" spans="1:8" x14ac:dyDescent="0.15">
      <c r="A20" s="30"/>
      <c r="B20" s="30"/>
      <c r="C20" s="31">
        <f t="shared" ref="C20:H20" si="2">SUM(C13:C19)</f>
        <v>54373.094314166898</v>
      </c>
      <c r="D20" s="31">
        <f t="shared" si="2"/>
        <v>66456.004161759556</v>
      </c>
      <c r="E20" s="31">
        <f t="shared" si="2"/>
        <v>67606.757480577886</v>
      </c>
      <c r="F20" s="31">
        <f t="shared" si="2"/>
        <v>67606.757480577886</v>
      </c>
      <c r="G20" s="31">
        <f t="shared" si="2"/>
        <v>74798.965723192567</v>
      </c>
      <c r="H20" s="31">
        <f t="shared" si="2"/>
        <v>74798.965723192567</v>
      </c>
    </row>
    <row r="21" spans="1:8" x14ac:dyDescent="0.15">
      <c r="A21" s="28" t="s">
        <v>199</v>
      </c>
      <c r="B21" s="28"/>
      <c r="C21" s="27">
        <f t="shared" ref="C21" si="3">SUM(C2:C19)</f>
        <v>296823.53732753184</v>
      </c>
      <c r="D21" s="27">
        <f>D6+D12+D20</f>
        <v>214620.16378103814</v>
      </c>
      <c r="E21" s="27">
        <f t="shared" ref="E21:H21" si="4">E6+E12+E20</f>
        <v>218336.53025343703</v>
      </c>
      <c r="F21" s="27">
        <f t="shared" si="4"/>
        <v>218336.53025343703</v>
      </c>
      <c r="G21" s="27">
        <f t="shared" si="4"/>
        <v>241563.82070593035</v>
      </c>
      <c r="H21" s="27">
        <f t="shared" si="4"/>
        <v>241563.82070593035</v>
      </c>
    </row>
  </sheetData>
  <autoFilter ref="A1:H1">
    <sortState ref="A2:H18">
      <sortCondition descending="1" ref="B1"/>
    </sortState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workbookViewId="0">
      <selection activeCell="H20" sqref="H20"/>
    </sheetView>
  </sheetViews>
  <sheetFormatPr defaultRowHeight="13.5" x14ac:dyDescent="0.15"/>
  <cols>
    <col min="1" max="1" width="9.75" customWidth="1"/>
    <col min="2" max="2" width="18.875" bestFit="1" customWidth="1"/>
    <col min="3" max="3" width="15.875" bestFit="1" customWidth="1"/>
    <col min="4" max="4" width="18.875" bestFit="1" customWidth="1"/>
    <col min="5" max="5" width="15.875" bestFit="1" customWidth="1"/>
    <col min="6" max="6" width="18.875" bestFit="1" customWidth="1"/>
    <col min="7" max="7" width="15.875" bestFit="1" customWidth="1"/>
    <col min="8" max="12" width="14.5" bestFit="1" customWidth="1"/>
    <col min="13" max="13" width="13.25" bestFit="1" customWidth="1"/>
    <col min="14" max="14" width="12" bestFit="1" customWidth="1"/>
    <col min="15" max="27" width="14.5" bestFit="1" customWidth="1"/>
    <col min="28" max="28" width="13.25" bestFit="1" customWidth="1"/>
    <col min="29" max="33" width="14.5" bestFit="1" customWidth="1"/>
    <col min="34" max="34" width="13.25" bestFit="1" customWidth="1"/>
    <col min="35" max="35" width="14.5" bestFit="1" customWidth="1"/>
    <col min="36" max="36" width="13.25" bestFit="1" customWidth="1"/>
    <col min="37" max="53" width="14.5" bestFit="1" customWidth="1"/>
    <col min="54" max="54" width="13.25" bestFit="1" customWidth="1"/>
    <col min="55" max="59" width="14.5" bestFit="1" customWidth="1"/>
    <col min="60" max="60" width="13.25" bestFit="1" customWidth="1"/>
    <col min="61" max="61" width="14.5" bestFit="1" customWidth="1"/>
    <col min="62" max="62" width="13.25" bestFit="1" customWidth="1"/>
    <col min="63" max="63" width="14.5" bestFit="1" customWidth="1"/>
    <col min="64" max="64" width="10.75" bestFit="1" customWidth="1"/>
    <col min="65" max="67" width="14.5" bestFit="1" customWidth="1"/>
    <col min="68" max="68" width="12" bestFit="1" customWidth="1"/>
    <col min="69" max="73" width="14.5" bestFit="1" customWidth="1"/>
    <col min="74" max="74" width="13.25" bestFit="1" customWidth="1"/>
    <col min="75" max="81" width="14.5" bestFit="1" customWidth="1"/>
    <col min="82" max="83" width="8.5" customWidth="1"/>
    <col min="84" max="84" width="8" customWidth="1"/>
    <col min="85" max="85" width="5.75" customWidth="1"/>
  </cols>
  <sheetData>
    <row r="3" spans="1:7" x14ac:dyDescent="0.15">
      <c r="A3" s="22" t="s">
        <v>179</v>
      </c>
      <c r="B3" t="s">
        <v>182</v>
      </c>
      <c r="C3" t="s">
        <v>183</v>
      </c>
      <c r="D3" t="s">
        <v>184</v>
      </c>
      <c r="E3" t="s">
        <v>185</v>
      </c>
      <c r="F3" t="s">
        <v>189</v>
      </c>
      <c r="G3" t="s">
        <v>191</v>
      </c>
    </row>
    <row r="4" spans="1:7" x14ac:dyDescent="0.15">
      <c r="A4" s="23" t="s">
        <v>130</v>
      </c>
      <c r="B4" s="24">
        <v>6726.3982850950961</v>
      </c>
      <c r="C4" s="24">
        <v>8221.1534595606736</v>
      </c>
      <c r="D4" s="24">
        <v>8363.5110952240611</v>
      </c>
      <c r="E4" s="24">
        <v>8363.5110952240611</v>
      </c>
      <c r="F4" s="24">
        <v>9253.2463181202384</v>
      </c>
      <c r="G4" s="24">
        <v>9253.2463181202384</v>
      </c>
    </row>
    <row r="5" spans="1:7" x14ac:dyDescent="0.15">
      <c r="A5" s="23" t="s">
        <v>129</v>
      </c>
      <c r="B5" s="24">
        <v>9873.6944860607946</v>
      </c>
      <c r="C5" s="24">
        <v>12067.848816296526</v>
      </c>
      <c r="D5" s="24">
        <v>12276.815895366595</v>
      </c>
      <c r="E5" s="24">
        <v>12276.815895366595</v>
      </c>
      <c r="F5" s="24">
        <v>13582.860139554532</v>
      </c>
      <c r="G5" s="24">
        <v>13582.860139554532</v>
      </c>
    </row>
    <row r="6" spans="1:7" x14ac:dyDescent="0.15">
      <c r="A6" s="23" t="s">
        <v>132</v>
      </c>
      <c r="B6" s="24">
        <v>40713.846803770903</v>
      </c>
      <c r="C6" s="24">
        <v>49761.368315719999</v>
      </c>
      <c r="D6" s="24">
        <v>50623.037031143722</v>
      </c>
      <c r="E6" s="24">
        <v>50623.037031143722</v>
      </c>
      <c r="F6" s="24">
        <v>56008.466502541989</v>
      </c>
      <c r="G6" s="24">
        <v>56008.466502541989</v>
      </c>
    </row>
    <row r="7" spans="1:7" x14ac:dyDescent="0.15">
      <c r="A7" s="23" t="s">
        <v>128</v>
      </c>
      <c r="B7" s="24">
        <v>11801.724866681383</v>
      </c>
      <c r="C7" s="24">
        <v>14424.330392610578</v>
      </c>
      <c r="D7" s="24">
        <v>14674.102347460979</v>
      </c>
      <c r="E7" s="24">
        <v>14674.102347460979</v>
      </c>
      <c r="F7" s="24">
        <v>16235.177065275977</v>
      </c>
      <c r="G7" s="24">
        <v>16235.177065275977</v>
      </c>
    </row>
    <row r="8" spans="1:7" x14ac:dyDescent="0.15">
      <c r="A8" s="23" t="s">
        <v>135</v>
      </c>
      <c r="B8" s="24">
        <v>12652.779851436164</v>
      </c>
      <c r="C8" s="24">
        <v>15464.508707310866</v>
      </c>
      <c r="D8" s="24">
        <v>15732.292407870364</v>
      </c>
      <c r="E8" s="24">
        <v>15732.292407870364</v>
      </c>
      <c r="F8" s="24">
        <v>17405.940536367209</v>
      </c>
      <c r="G8" s="24">
        <v>17405.940536367209</v>
      </c>
    </row>
    <row r="9" spans="1:7" x14ac:dyDescent="0.15">
      <c r="A9" s="23" t="s">
        <v>134</v>
      </c>
      <c r="B9" s="24">
        <v>14451.017289119027</v>
      </c>
      <c r="C9" s="24">
        <v>17662.354464478813</v>
      </c>
      <c r="D9" s="24">
        <v>17968.19610022736</v>
      </c>
      <c r="E9" s="24">
        <v>17968.19610022736</v>
      </c>
      <c r="F9" s="24">
        <v>19879.706323655802</v>
      </c>
      <c r="G9" s="24">
        <v>19879.706323655802</v>
      </c>
    </row>
    <row r="10" spans="1:7" x14ac:dyDescent="0.15">
      <c r="A10" s="23" t="s">
        <v>140</v>
      </c>
      <c r="B10" s="24">
        <v>7423.0571676055097</v>
      </c>
      <c r="C10" s="24">
        <v>9072.6254270734007</v>
      </c>
      <c r="D10" s="24">
        <v>9229.7271660703427</v>
      </c>
      <c r="E10" s="24">
        <v>9229.7271660703427</v>
      </c>
      <c r="F10" s="24">
        <v>10211.61303480123</v>
      </c>
      <c r="G10" s="24">
        <v>10211.61303480123</v>
      </c>
    </row>
    <row r="11" spans="1:7" x14ac:dyDescent="0.15">
      <c r="A11" s="23" t="s">
        <v>126</v>
      </c>
      <c r="B11" s="24">
        <v>7948.9319607221332</v>
      </c>
      <c r="C11" s="24">
        <v>9715.3612853270515</v>
      </c>
      <c r="D11" s="24">
        <v>9883.5926495751373</v>
      </c>
      <c r="E11" s="24">
        <v>9883.5926495751373</v>
      </c>
      <c r="F11" s="24">
        <v>10935.038676125685</v>
      </c>
      <c r="G11" s="24">
        <v>10935.038676125685</v>
      </c>
    </row>
    <row r="12" spans="1:7" x14ac:dyDescent="0.15">
      <c r="A12" s="23" t="s">
        <v>137</v>
      </c>
      <c r="B12" s="24">
        <v>6393.1342285113033</v>
      </c>
      <c r="C12" s="24">
        <v>7813.8307237360377</v>
      </c>
      <c r="D12" s="24">
        <v>7949.135151852679</v>
      </c>
      <c r="E12" s="24">
        <v>7949.135151852679</v>
      </c>
      <c r="F12" s="24">
        <v>8794.7878275816875</v>
      </c>
      <c r="G12" s="24">
        <v>8794.7878275816875</v>
      </c>
    </row>
    <row r="13" spans="1:7" x14ac:dyDescent="0.15">
      <c r="A13" s="23" t="s">
        <v>180</v>
      </c>
      <c r="B13" s="24">
        <v>1845.5461553028822</v>
      </c>
      <c r="C13" s="24">
        <v>2255.6675231479671</v>
      </c>
      <c r="D13" s="24">
        <v>2294.7267010379755</v>
      </c>
      <c r="E13" s="24">
        <v>2294.7267010379755</v>
      </c>
      <c r="F13" s="24">
        <v>2538.846562850526</v>
      </c>
      <c r="G13" s="24">
        <v>2538.846562850526</v>
      </c>
    </row>
    <row r="14" spans="1:7" x14ac:dyDescent="0.15">
      <c r="A14" s="23" t="s">
        <v>139</v>
      </c>
      <c r="B14" s="24">
        <v>3372.9137583467709</v>
      </c>
      <c r="C14" s="24">
        <v>4122.4501490904977</v>
      </c>
      <c r="D14" s="24">
        <v>4193.8345672565665</v>
      </c>
      <c r="E14" s="24">
        <v>4193.8345672565665</v>
      </c>
      <c r="F14" s="24">
        <v>4639.9871807944992</v>
      </c>
      <c r="G14" s="24">
        <v>4639.9871807944992</v>
      </c>
    </row>
    <row r="15" spans="1:7" x14ac:dyDescent="0.15">
      <c r="A15" s="23" t="s">
        <v>125</v>
      </c>
      <c r="B15" s="24">
        <v>6675.3536655195876</v>
      </c>
      <c r="C15" s="24">
        <v>8158.7655911906077</v>
      </c>
      <c r="D15" s="24">
        <v>8300.0429174449891</v>
      </c>
      <c r="E15" s="24">
        <v>8300.0429174449891</v>
      </c>
      <c r="F15" s="24">
        <v>9183.0262065348816</v>
      </c>
      <c r="G15" s="24">
        <v>9183.0262065348816</v>
      </c>
    </row>
    <row r="16" spans="1:7" x14ac:dyDescent="0.15">
      <c r="A16" s="23" t="s">
        <v>136</v>
      </c>
      <c r="B16" s="24">
        <v>3692.4795077604385</v>
      </c>
      <c r="C16" s="24">
        <v>4513.0305094849809</v>
      </c>
      <c r="D16" s="24">
        <v>4591.1782239349368</v>
      </c>
      <c r="E16" s="24">
        <v>4591.1782239349368</v>
      </c>
      <c r="F16" s="24">
        <v>5079.6014392471643</v>
      </c>
      <c r="G16" s="24">
        <v>5079.6014392471643</v>
      </c>
    </row>
    <row r="17" spans="1:7" x14ac:dyDescent="0.15">
      <c r="A17" s="23" t="s">
        <v>133</v>
      </c>
      <c r="B17" s="24">
        <v>15512.623387654345</v>
      </c>
      <c r="C17" s="24">
        <v>18959.873029355313</v>
      </c>
      <c r="D17" s="24">
        <v>19288.182519041118</v>
      </c>
      <c r="E17" s="24">
        <v>19288.182519041118</v>
      </c>
      <c r="F17" s="24">
        <v>21340.116829577404</v>
      </c>
      <c r="G17" s="24">
        <v>21340.116829577404</v>
      </c>
    </row>
    <row r="18" spans="1:7" x14ac:dyDescent="0.15">
      <c r="A18" s="23" t="s">
        <v>131</v>
      </c>
      <c r="B18" s="24">
        <v>3525.2152987804948</v>
      </c>
      <c r="C18" s="24">
        <v>4308.5964762872718</v>
      </c>
      <c r="D18" s="24">
        <v>4383.2042074783931</v>
      </c>
      <c r="E18" s="24">
        <v>4383.2042074783931</v>
      </c>
      <c r="F18" s="24">
        <v>4849.5025274229029</v>
      </c>
      <c r="G18" s="24">
        <v>4849.5025274229029</v>
      </c>
    </row>
    <row r="19" spans="1:7" x14ac:dyDescent="0.15">
      <c r="A19" s="23" t="s">
        <v>127</v>
      </c>
      <c r="B19" s="24">
        <v>23188.542241187079</v>
      </c>
      <c r="C19" s="24">
        <v>28341.551628117537</v>
      </c>
      <c r="D19" s="24">
        <v>28832.314426872821</v>
      </c>
      <c r="E19" s="24">
        <v>28832.314426872821</v>
      </c>
      <c r="F19" s="24">
        <v>31899.581919093336</v>
      </c>
      <c r="G19" s="24">
        <v>31899.581919093336</v>
      </c>
    </row>
    <row r="20" spans="1:7" x14ac:dyDescent="0.15">
      <c r="A20" s="23" t="s">
        <v>138</v>
      </c>
      <c r="B20" s="24">
        <v>8181.7671790240147</v>
      </c>
      <c r="C20" s="24">
        <v>9999.9376632515741</v>
      </c>
      <c r="D20" s="24">
        <v>10173.09675698753</v>
      </c>
      <c r="E20" s="24">
        <v>10173.09675698753</v>
      </c>
      <c r="F20" s="24">
        <v>11255.341092837269</v>
      </c>
      <c r="G20" s="24">
        <v>11255.341092837269</v>
      </c>
    </row>
    <row r="21" spans="1:7" x14ac:dyDescent="0.15">
      <c r="A21" s="23" t="s">
        <v>141</v>
      </c>
      <c r="B21" s="24">
        <v>5021.0416388861186</v>
      </c>
      <c r="C21" s="24">
        <v>6136.8286697496997</v>
      </c>
      <c r="D21" s="24">
        <v>6243.0941012605181</v>
      </c>
      <c r="E21" s="24">
        <v>6243.0941012605181</v>
      </c>
      <c r="F21" s="24">
        <v>6907.2530482031252</v>
      </c>
      <c r="G21" s="24">
        <v>6907.2530482031252</v>
      </c>
    </row>
    <row r="22" spans="1:7" x14ac:dyDescent="0.15">
      <c r="A22" s="23" t="s">
        <v>181</v>
      </c>
      <c r="B22" s="24">
        <v>609000</v>
      </c>
      <c r="C22" s="24">
        <v>231000</v>
      </c>
      <c r="D22" s="24">
        <v>705000</v>
      </c>
      <c r="E22" s="24">
        <v>235000</v>
      </c>
      <c r="F22" s="24">
        <v>730000</v>
      </c>
      <c r="G22" s="24">
        <v>260000</v>
      </c>
    </row>
    <row r="23" spans="1:7" x14ac:dyDescent="0.15">
      <c r="A23" s="23" t="s">
        <v>59</v>
      </c>
      <c r="B23" s="24">
        <v>798000.06777146412</v>
      </c>
      <c r="C23" s="24">
        <v>462000.08283178939</v>
      </c>
      <c r="D23" s="24">
        <v>940000.08426610613</v>
      </c>
      <c r="E23" s="24">
        <v>470000.08426610607</v>
      </c>
      <c r="F23" s="24">
        <v>990000.09323058545</v>
      </c>
      <c r="G23" s="24">
        <v>520000.09323058545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tabSelected="1" workbookViewId="0">
      <selection activeCell="W82" sqref="W82"/>
    </sheetView>
  </sheetViews>
  <sheetFormatPr defaultRowHeight="12" x14ac:dyDescent="0.15"/>
  <cols>
    <col min="1" max="1" width="10.25" style="12" customWidth="1"/>
    <col min="2" max="2" width="32.625" style="12" customWidth="1"/>
    <col min="3" max="4" width="0" style="13" hidden="1" customWidth="1"/>
    <col min="5" max="10" width="9" style="13" hidden="1" customWidth="1"/>
    <col min="11" max="11" width="0" style="12" hidden="1" customWidth="1"/>
    <col min="12" max="12" width="9" style="12"/>
    <col min="13" max="13" width="0" style="12" hidden="1" customWidth="1"/>
    <col min="14" max="14" width="9" style="12"/>
    <col min="15" max="15" width="0" style="12" hidden="1" customWidth="1"/>
    <col min="16" max="16384" width="9" style="12"/>
  </cols>
  <sheetData>
    <row r="1" spans="1:17" x14ac:dyDescent="0.15">
      <c r="A1" s="39" t="s">
        <v>0</v>
      </c>
      <c r="B1" s="39" t="s">
        <v>1</v>
      </c>
      <c r="C1" s="40" t="s">
        <v>2</v>
      </c>
      <c r="D1" s="41" t="s">
        <v>60</v>
      </c>
      <c r="E1" s="16" t="s">
        <v>61</v>
      </c>
      <c r="F1" s="21" t="s">
        <v>62</v>
      </c>
      <c r="G1" s="16" t="s">
        <v>61</v>
      </c>
      <c r="H1" s="21" t="s">
        <v>62</v>
      </c>
      <c r="I1" s="16" t="s">
        <v>61</v>
      </c>
      <c r="J1" s="21" t="s">
        <v>62</v>
      </c>
      <c r="K1" s="16" t="s">
        <v>174</v>
      </c>
      <c r="L1" s="21" t="s">
        <v>175</v>
      </c>
      <c r="M1" s="16" t="s">
        <v>176</v>
      </c>
      <c r="N1" s="21" t="s">
        <v>177</v>
      </c>
      <c r="O1" s="16" t="s">
        <v>178</v>
      </c>
      <c r="P1" s="21" t="s">
        <v>190</v>
      </c>
      <c r="Q1" s="28" t="s">
        <v>123</v>
      </c>
    </row>
    <row r="2" spans="1:17" s="19" customFormat="1" x14ac:dyDescent="0.15">
      <c r="A2" s="42" t="s">
        <v>3</v>
      </c>
      <c r="B2" s="33" t="s">
        <v>142</v>
      </c>
      <c r="C2" s="43">
        <v>16034.11</v>
      </c>
      <c r="D2" s="17">
        <f>C2/$C$82</f>
        <v>1.796718104102258E-2</v>
      </c>
      <c r="E2" s="43">
        <f>D2*$E$82</f>
        <v>33957.972167532673</v>
      </c>
      <c r="F2" s="43">
        <f>D2*$F$82</f>
        <v>41504.188204762162</v>
      </c>
      <c r="G2" s="43">
        <f>D2*$G$82</f>
        <v>42222.875446403064</v>
      </c>
      <c r="H2" s="43">
        <f>D2*$H$82</f>
        <v>42222.875446403064</v>
      </c>
      <c r="I2" s="43">
        <f>D2*$I$82</f>
        <v>46714.670706658704</v>
      </c>
      <c r="J2" s="43">
        <f>D2*$J$82</f>
        <v>46714.670706658704</v>
      </c>
      <c r="K2" s="18">
        <f>E2*0.1</f>
        <v>3395.7972167532675</v>
      </c>
      <c r="L2" s="18">
        <f>F2*0.1</f>
        <v>4150.4188204762168</v>
      </c>
      <c r="M2" s="18">
        <f>G2*0.1</f>
        <v>4222.2875446403068</v>
      </c>
      <c r="N2" s="18">
        <f>H2*0.1</f>
        <v>4222.2875446403068</v>
      </c>
      <c r="O2" s="18">
        <f t="shared" ref="O2:P2" si="0">I2*0.1</f>
        <v>4671.4670706658708</v>
      </c>
      <c r="P2" s="18">
        <f t="shared" si="0"/>
        <v>4671.4670706658708</v>
      </c>
      <c r="Q2" s="42" t="s">
        <v>133</v>
      </c>
    </row>
    <row r="3" spans="1:17" s="19" customFormat="1" x14ac:dyDescent="0.15">
      <c r="A3" s="42" t="s">
        <v>3</v>
      </c>
      <c r="B3" s="42" t="s">
        <v>4</v>
      </c>
      <c r="C3" s="43">
        <v>9531.9399999999987</v>
      </c>
      <c r="D3" s="17">
        <f t="shared" ref="D3:D66" si="1">C3/$C$82</f>
        <v>1.0681109937013326E-2</v>
      </c>
      <c r="E3" s="43">
        <f t="shared" ref="E3:E66" si="2">D3*$E$82</f>
        <v>20187.297780955185</v>
      </c>
      <c r="F3" s="43">
        <f t="shared" ref="F3:F66" si="3">D3*$F$82</f>
        <v>24673.363954500783</v>
      </c>
      <c r="G3" s="43">
        <f t="shared" ref="G3:G66" si="4">D3*$G$82</f>
        <v>25100.608351981315</v>
      </c>
      <c r="H3" s="43">
        <f t="shared" ref="H3:H66" si="5">D3*$H$82</f>
        <v>25100.608351981315</v>
      </c>
      <c r="I3" s="43">
        <f t="shared" ref="I3:I66" si="6">D3*$I$82</f>
        <v>27770.885836234647</v>
      </c>
      <c r="J3" s="43">
        <f t="shared" ref="J3:J66" si="7">D3*$J$82</f>
        <v>27770.885836234647</v>
      </c>
      <c r="K3" s="18">
        <f t="shared" ref="K3:K66" si="8">E3*0.1</f>
        <v>2018.7297780955187</v>
      </c>
      <c r="L3" s="18">
        <f t="shared" ref="L3:L66" si="9">F3*0.1</f>
        <v>2467.3363954500783</v>
      </c>
      <c r="M3" s="18">
        <f t="shared" ref="M3:M66" si="10">G3*0.1</f>
        <v>2510.0608351981318</v>
      </c>
      <c r="N3" s="18">
        <f t="shared" ref="N3:N66" si="11">H3*0.1</f>
        <v>2510.0608351981318</v>
      </c>
      <c r="O3" s="18">
        <f t="shared" ref="O3:O66" si="12">I3*0.1</f>
        <v>2777.0885836234647</v>
      </c>
      <c r="P3" s="18">
        <f t="shared" ref="P3:P66" si="13">J3*0.1</f>
        <v>2777.0885836234647</v>
      </c>
      <c r="Q3" s="42" t="s">
        <v>144</v>
      </c>
    </row>
    <row r="4" spans="1:17" s="19" customFormat="1" x14ac:dyDescent="0.15">
      <c r="A4" s="42" t="s">
        <v>3</v>
      </c>
      <c r="B4" s="42" t="s">
        <v>5</v>
      </c>
      <c r="C4" s="43">
        <v>2918.06</v>
      </c>
      <c r="D4" s="17">
        <f t="shared" si="1"/>
        <v>3.2698610841865464E-3</v>
      </c>
      <c r="E4" s="43">
        <f t="shared" si="2"/>
        <v>6180.0374491125731</v>
      </c>
      <c r="F4" s="43">
        <f t="shared" si="3"/>
        <v>7553.3791044709224</v>
      </c>
      <c r="G4" s="43">
        <f t="shared" si="4"/>
        <v>7684.1735478383844</v>
      </c>
      <c r="H4" s="43">
        <f t="shared" si="5"/>
        <v>7684.1735478383844</v>
      </c>
      <c r="I4" s="43">
        <f t="shared" si="6"/>
        <v>8501.6388188850215</v>
      </c>
      <c r="J4" s="43">
        <f t="shared" si="7"/>
        <v>8501.6388188850215</v>
      </c>
      <c r="K4" s="18">
        <f t="shared" si="8"/>
        <v>618.0037449112574</v>
      </c>
      <c r="L4" s="18">
        <f t="shared" si="9"/>
        <v>755.33791044709233</v>
      </c>
      <c r="M4" s="18">
        <f t="shared" si="10"/>
        <v>768.4173547838385</v>
      </c>
      <c r="N4" s="18">
        <f t="shared" si="11"/>
        <v>768.4173547838385</v>
      </c>
      <c r="O4" s="18">
        <f t="shared" si="12"/>
        <v>850.16388188850215</v>
      </c>
      <c r="P4" s="18">
        <f t="shared" si="13"/>
        <v>850.16388188850215</v>
      </c>
      <c r="Q4" s="42" t="s">
        <v>144</v>
      </c>
    </row>
    <row r="5" spans="1:17" s="19" customFormat="1" x14ac:dyDescent="0.15">
      <c r="A5" s="42" t="s">
        <v>3</v>
      </c>
      <c r="B5" s="42" t="s">
        <v>6</v>
      </c>
      <c r="C5" s="43">
        <v>4688.8799999999992</v>
      </c>
      <c r="D5" s="17">
        <f t="shared" si="1"/>
        <v>5.2541710041673611E-3</v>
      </c>
      <c r="E5" s="43">
        <f t="shared" si="2"/>
        <v>9930.3831978763119</v>
      </c>
      <c r="F5" s="43">
        <f t="shared" si="3"/>
        <v>12137.135019626605</v>
      </c>
      <c r="G5" s="43">
        <f t="shared" si="4"/>
        <v>12347.301859793299</v>
      </c>
      <c r="H5" s="43">
        <f t="shared" si="5"/>
        <v>12347.301859793299</v>
      </c>
      <c r="I5" s="43">
        <f t="shared" si="6"/>
        <v>13660.844610835138</v>
      </c>
      <c r="J5" s="43">
        <f t="shared" si="7"/>
        <v>13660.844610835138</v>
      </c>
      <c r="K5" s="18">
        <f t="shared" si="8"/>
        <v>993.03831978763128</v>
      </c>
      <c r="L5" s="18">
        <f t="shared" si="9"/>
        <v>1213.7135019626605</v>
      </c>
      <c r="M5" s="18">
        <f t="shared" si="10"/>
        <v>1234.7301859793299</v>
      </c>
      <c r="N5" s="18">
        <f t="shared" si="11"/>
        <v>1234.7301859793299</v>
      </c>
      <c r="O5" s="18">
        <f t="shared" si="12"/>
        <v>1366.0844610835138</v>
      </c>
      <c r="P5" s="18">
        <f t="shared" si="13"/>
        <v>1366.0844610835138</v>
      </c>
      <c r="Q5" s="42" t="s">
        <v>144</v>
      </c>
    </row>
    <row r="6" spans="1:17" s="19" customFormat="1" x14ac:dyDescent="0.15">
      <c r="A6" s="42" t="s">
        <v>3</v>
      </c>
      <c r="B6" s="42" t="s">
        <v>7</v>
      </c>
      <c r="C6" s="43">
        <v>6819.06</v>
      </c>
      <c r="D6" s="17">
        <f t="shared" si="1"/>
        <v>7.6411653374958404E-3</v>
      </c>
      <c r="E6" s="43">
        <f t="shared" si="2"/>
        <v>14441.802487867139</v>
      </c>
      <c r="F6" s="43">
        <f t="shared" si="3"/>
        <v>17651.091929615392</v>
      </c>
      <c r="G6" s="43">
        <f t="shared" si="4"/>
        <v>17956.738543115225</v>
      </c>
      <c r="H6" s="43">
        <f t="shared" si="5"/>
        <v>17956.738543115225</v>
      </c>
      <c r="I6" s="43">
        <f t="shared" si="6"/>
        <v>19867.029877489185</v>
      </c>
      <c r="J6" s="43">
        <f t="shared" si="7"/>
        <v>19867.029877489185</v>
      </c>
      <c r="K6" s="18">
        <f t="shared" si="8"/>
        <v>1444.1802487867139</v>
      </c>
      <c r="L6" s="18">
        <f t="shared" si="9"/>
        <v>1765.1091929615393</v>
      </c>
      <c r="M6" s="18">
        <f t="shared" si="10"/>
        <v>1795.6738543115225</v>
      </c>
      <c r="N6" s="18">
        <f t="shared" si="11"/>
        <v>1795.6738543115225</v>
      </c>
      <c r="O6" s="18">
        <f t="shared" si="12"/>
        <v>1986.7029877489185</v>
      </c>
      <c r="P6" s="18">
        <f t="shared" si="13"/>
        <v>1986.7029877489185</v>
      </c>
      <c r="Q6" s="42" t="s">
        <v>144</v>
      </c>
    </row>
    <row r="7" spans="1:17" s="19" customFormat="1" x14ac:dyDescent="0.15">
      <c r="A7" s="42" t="s">
        <v>3</v>
      </c>
      <c r="B7" s="42" t="s">
        <v>8</v>
      </c>
      <c r="C7" s="43">
        <v>5797.0899999999992</v>
      </c>
      <c r="D7" s="17">
        <f t="shared" si="1"/>
        <v>6.4959867146415712E-3</v>
      </c>
      <c r="E7" s="43">
        <f t="shared" si="2"/>
        <v>12277.41489067257</v>
      </c>
      <c r="F7" s="43">
        <f t="shared" si="3"/>
        <v>15005.729310822029</v>
      </c>
      <c r="G7" s="43">
        <f t="shared" si="4"/>
        <v>15265.568779407693</v>
      </c>
      <c r="H7" s="43">
        <f t="shared" si="5"/>
        <v>15265.568779407693</v>
      </c>
      <c r="I7" s="43">
        <f t="shared" si="6"/>
        <v>16889.565458068086</v>
      </c>
      <c r="J7" s="43">
        <f t="shared" si="7"/>
        <v>16889.565458068086</v>
      </c>
      <c r="K7" s="18">
        <f t="shared" si="8"/>
        <v>1227.7414890672569</v>
      </c>
      <c r="L7" s="18">
        <f t="shared" si="9"/>
        <v>1500.572931082203</v>
      </c>
      <c r="M7" s="18">
        <f t="shared" si="10"/>
        <v>1526.5568779407695</v>
      </c>
      <c r="N7" s="18">
        <f t="shared" si="11"/>
        <v>1526.5568779407695</v>
      </c>
      <c r="O7" s="18">
        <f t="shared" si="12"/>
        <v>1688.9565458068087</v>
      </c>
      <c r="P7" s="18">
        <f t="shared" si="13"/>
        <v>1688.9565458068087</v>
      </c>
      <c r="Q7" s="42" t="s">
        <v>144</v>
      </c>
    </row>
    <row r="8" spans="1:17" s="19" customFormat="1" x14ac:dyDescent="0.15">
      <c r="A8" s="42" t="s">
        <v>3</v>
      </c>
      <c r="B8" s="42" t="s">
        <v>9</v>
      </c>
      <c r="C8" s="43">
        <v>5138.9299999999985</v>
      </c>
      <c r="D8" s="17">
        <f t="shared" si="1"/>
        <v>5.758478996785112E-3</v>
      </c>
      <c r="E8" s="43">
        <f t="shared" si="2"/>
        <v>10883.525303923861</v>
      </c>
      <c r="F8" s="43">
        <f t="shared" si="3"/>
        <v>13302.086482573608</v>
      </c>
      <c r="G8" s="43">
        <f t="shared" si="4"/>
        <v>13532.425642445012</v>
      </c>
      <c r="H8" s="43">
        <f t="shared" si="5"/>
        <v>13532.425642445012</v>
      </c>
      <c r="I8" s="43">
        <f t="shared" si="6"/>
        <v>14972.045391641292</v>
      </c>
      <c r="J8" s="43">
        <f t="shared" si="7"/>
        <v>14972.045391641292</v>
      </c>
      <c r="K8" s="18">
        <f t="shared" si="8"/>
        <v>1088.3525303923861</v>
      </c>
      <c r="L8" s="18">
        <f t="shared" si="9"/>
        <v>1330.2086482573609</v>
      </c>
      <c r="M8" s="18">
        <f t="shared" si="10"/>
        <v>1353.2425642445014</v>
      </c>
      <c r="N8" s="18">
        <f t="shared" si="11"/>
        <v>1353.2425642445014</v>
      </c>
      <c r="O8" s="18">
        <f t="shared" si="12"/>
        <v>1497.2045391641293</v>
      </c>
      <c r="P8" s="18">
        <f t="shared" si="13"/>
        <v>1497.2045391641293</v>
      </c>
      <c r="Q8" s="42" t="s">
        <v>144</v>
      </c>
    </row>
    <row r="9" spans="1:17" s="19" customFormat="1" x14ac:dyDescent="0.15">
      <c r="A9" s="42" t="s">
        <v>3</v>
      </c>
      <c r="B9" s="42" t="s">
        <v>10</v>
      </c>
      <c r="C9" s="43">
        <v>4610.72</v>
      </c>
      <c r="D9" s="17">
        <f t="shared" si="1"/>
        <v>5.1665880407121834E-3</v>
      </c>
      <c r="E9" s="43">
        <f t="shared" si="2"/>
        <v>9764.8513969460273</v>
      </c>
      <c r="F9" s="43">
        <f t="shared" si="3"/>
        <v>11934.818374045144</v>
      </c>
      <c r="G9" s="43">
        <f t="shared" si="4"/>
        <v>12141.481895673631</v>
      </c>
      <c r="H9" s="43">
        <f t="shared" si="5"/>
        <v>12141.481895673631</v>
      </c>
      <c r="I9" s="43">
        <f t="shared" si="6"/>
        <v>13433.128905851676</v>
      </c>
      <c r="J9" s="43">
        <f t="shared" si="7"/>
        <v>13433.128905851676</v>
      </c>
      <c r="K9" s="18">
        <f t="shared" si="8"/>
        <v>976.48513969460282</v>
      </c>
      <c r="L9" s="18">
        <f t="shared" si="9"/>
        <v>1193.4818374045144</v>
      </c>
      <c r="M9" s="18">
        <f t="shared" si="10"/>
        <v>1214.148189567363</v>
      </c>
      <c r="N9" s="18">
        <f t="shared" si="11"/>
        <v>1214.148189567363</v>
      </c>
      <c r="O9" s="18">
        <f t="shared" si="12"/>
        <v>1343.3128905851677</v>
      </c>
      <c r="P9" s="18">
        <f t="shared" si="13"/>
        <v>1343.3128905851677</v>
      </c>
      <c r="Q9" s="42" t="s">
        <v>144</v>
      </c>
    </row>
    <row r="10" spans="1:17" s="19" customFormat="1" x14ac:dyDescent="0.15">
      <c r="A10" s="42" t="s">
        <v>3</v>
      </c>
      <c r="B10" s="42" t="s">
        <v>11</v>
      </c>
      <c r="C10" s="43">
        <v>15081.039999999997</v>
      </c>
      <c r="D10" s="17">
        <f t="shared" si="1"/>
        <v>1.6899208996751493E-2</v>
      </c>
      <c r="E10" s="43">
        <f t="shared" si="2"/>
        <v>31939.505003860322</v>
      </c>
      <c r="F10" s="43">
        <f t="shared" si="3"/>
        <v>39037.172782495945</v>
      </c>
      <c r="G10" s="43">
        <f t="shared" si="4"/>
        <v>39713.14114236601</v>
      </c>
      <c r="H10" s="43">
        <f t="shared" si="5"/>
        <v>39713.14114236601</v>
      </c>
      <c r="I10" s="43">
        <f t="shared" si="6"/>
        <v>43937.943391553883</v>
      </c>
      <c r="J10" s="43">
        <f t="shared" si="7"/>
        <v>43937.943391553883</v>
      </c>
      <c r="K10" s="18">
        <f t="shared" si="8"/>
        <v>3193.9505003860322</v>
      </c>
      <c r="L10" s="18">
        <f t="shared" si="9"/>
        <v>3903.7172782495945</v>
      </c>
      <c r="M10" s="18">
        <f t="shared" si="10"/>
        <v>3971.3141142366012</v>
      </c>
      <c r="N10" s="18">
        <f t="shared" si="11"/>
        <v>3971.3141142366012</v>
      </c>
      <c r="O10" s="18">
        <f t="shared" si="12"/>
        <v>4393.7943391553881</v>
      </c>
      <c r="P10" s="18">
        <f t="shared" si="13"/>
        <v>4393.7943391553881</v>
      </c>
      <c r="Q10" s="42" t="s">
        <v>144</v>
      </c>
    </row>
    <row r="11" spans="1:17" s="19" customFormat="1" x14ac:dyDescent="0.15">
      <c r="A11" s="42" t="s">
        <v>3</v>
      </c>
      <c r="B11" s="42" t="s">
        <v>153</v>
      </c>
      <c r="C11" s="43">
        <v>13154.36</v>
      </c>
      <c r="D11" s="17">
        <f t="shared" si="1"/>
        <v>1.4740248607424159E-2</v>
      </c>
      <c r="E11" s="43">
        <f t="shared" si="2"/>
        <v>27859.06986803166</v>
      </c>
      <c r="F11" s="43">
        <f t="shared" si="3"/>
        <v>34049.974283149808</v>
      </c>
      <c r="G11" s="43">
        <f t="shared" si="4"/>
        <v>34639.584227446772</v>
      </c>
      <c r="H11" s="43">
        <f t="shared" si="5"/>
        <v>34639.584227446772</v>
      </c>
      <c r="I11" s="43">
        <f t="shared" si="6"/>
        <v>38324.646379302816</v>
      </c>
      <c r="J11" s="43">
        <f t="shared" si="7"/>
        <v>38324.646379302816</v>
      </c>
      <c r="K11" s="18">
        <f t="shared" si="8"/>
        <v>2785.9069868031661</v>
      </c>
      <c r="L11" s="18">
        <f t="shared" si="9"/>
        <v>3404.9974283149809</v>
      </c>
      <c r="M11" s="18">
        <f t="shared" si="10"/>
        <v>3463.9584227446776</v>
      </c>
      <c r="N11" s="18">
        <f t="shared" si="11"/>
        <v>3463.9584227446776</v>
      </c>
      <c r="O11" s="18">
        <f t="shared" si="12"/>
        <v>3832.4646379302817</v>
      </c>
      <c r="P11" s="18">
        <f t="shared" si="13"/>
        <v>3832.4646379302817</v>
      </c>
      <c r="Q11" s="42" t="s">
        <v>133</v>
      </c>
    </row>
    <row r="12" spans="1:17" s="19" customFormat="1" x14ac:dyDescent="0.15">
      <c r="A12" s="42" t="s">
        <v>3</v>
      </c>
      <c r="B12" s="42" t="s">
        <v>148</v>
      </c>
      <c r="C12" s="43">
        <v>3516.3</v>
      </c>
      <c r="D12" s="17">
        <f t="shared" si="1"/>
        <v>3.9402248515538248E-3</v>
      </c>
      <c r="E12" s="43">
        <f t="shared" si="2"/>
        <v>7447.0249694367285</v>
      </c>
      <c r="F12" s="43">
        <f t="shared" si="3"/>
        <v>9101.9194070893354</v>
      </c>
      <c r="G12" s="43">
        <f t="shared" si="4"/>
        <v>9259.5284011514887</v>
      </c>
      <c r="H12" s="43">
        <f t="shared" si="5"/>
        <v>9259.5284011514887</v>
      </c>
      <c r="I12" s="43">
        <f t="shared" si="6"/>
        <v>10244.584614039944</v>
      </c>
      <c r="J12" s="43">
        <f t="shared" si="7"/>
        <v>10244.584614039944</v>
      </c>
      <c r="K12" s="18">
        <f t="shared" si="8"/>
        <v>744.70249694367294</v>
      </c>
      <c r="L12" s="18">
        <f t="shared" si="9"/>
        <v>910.19194070893354</v>
      </c>
      <c r="M12" s="18">
        <f t="shared" si="10"/>
        <v>925.95284011514889</v>
      </c>
      <c r="N12" s="18">
        <f t="shared" si="11"/>
        <v>925.95284011514889</v>
      </c>
      <c r="O12" s="18">
        <f t="shared" si="12"/>
        <v>1024.4584614039945</v>
      </c>
      <c r="P12" s="18">
        <f t="shared" si="13"/>
        <v>1024.4584614039945</v>
      </c>
      <c r="Q12" s="42" t="s">
        <v>133</v>
      </c>
    </row>
    <row r="13" spans="1:17" s="19" customFormat="1" x14ac:dyDescent="0.15">
      <c r="A13" s="42" t="s">
        <v>3</v>
      </c>
      <c r="B13" s="42" t="s">
        <v>143</v>
      </c>
      <c r="C13" s="43">
        <v>12933.169999999998</v>
      </c>
      <c r="D13" s="17">
        <f t="shared" si="1"/>
        <v>1.4492391958413777E-2</v>
      </c>
      <c r="E13" s="43">
        <f t="shared" si="2"/>
        <v>27390.620801402038</v>
      </c>
      <c r="F13" s="43">
        <f t="shared" si="3"/>
        <v>33477.425423935827</v>
      </c>
      <c r="G13" s="43">
        <f t="shared" si="4"/>
        <v>34057.12110227238</v>
      </c>
      <c r="H13" s="43">
        <f t="shared" si="5"/>
        <v>34057.12110227238</v>
      </c>
      <c r="I13" s="43">
        <f t="shared" si="6"/>
        <v>37680.219091875821</v>
      </c>
      <c r="J13" s="43">
        <f t="shared" si="7"/>
        <v>37680.219091875821</v>
      </c>
      <c r="K13" s="18">
        <f t="shared" si="8"/>
        <v>2739.0620801402038</v>
      </c>
      <c r="L13" s="18">
        <f t="shared" si="9"/>
        <v>3347.7425423935829</v>
      </c>
      <c r="M13" s="18">
        <f t="shared" si="10"/>
        <v>3405.7121102272381</v>
      </c>
      <c r="N13" s="18">
        <f t="shared" si="11"/>
        <v>3405.7121102272381</v>
      </c>
      <c r="O13" s="18">
        <f t="shared" si="12"/>
        <v>3768.0219091875824</v>
      </c>
      <c r="P13" s="18">
        <f t="shared" si="13"/>
        <v>3768.0219091875824</v>
      </c>
      <c r="Q13" s="42" t="s">
        <v>130</v>
      </c>
    </row>
    <row r="14" spans="1:17" s="19" customFormat="1" x14ac:dyDescent="0.15">
      <c r="A14" s="42" t="s">
        <v>3</v>
      </c>
      <c r="B14" s="42" t="s">
        <v>12</v>
      </c>
      <c r="C14" s="43">
        <v>8714.2100000000028</v>
      </c>
      <c r="D14" s="17">
        <f t="shared" si="1"/>
        <v>9.7647944725020221E-3</v>
      </c>
      <c r="E14" s="43">
        <f t="shared" si="2"/>
        <v>18455.461553028821</v>
      </c>
      <c r="F14" s="43">
        <f t="shared" si="3"/>
        <v>22556.675231479672</v>
      </c>
      <c r="G14" s="43">
        <f t="shared" si="4"/>
        <v>22947.267010379754</v>
      </c>
      <c r="H14" s="43">
        <f t="shared" si="5"/>
        <v>22947.267010379754</v>
      </c>
      <c r="I14" s="43">
        <f t="shared" si="6"/>
        <v>25388.465628505259</v>
      </c>
      <c r="J14" s="43">
        <f t="shared" si="7"/>
        <v>25388.465628505259</v>
      </c>
      <c r="K14" s="18">
        <f t="shared" si="8"/>
        <v>1845.5461553028822</v>
      </c>
      <c r="L14" s="18">
        <f t="shared" si="9"/>
        <v>2255.6675231479671</v>
      </c>
      <c r="M14" s="18">
        <f t="shared" si="10"/>
        <v>2294.7267010379755</v>
      </c>
      <c r="N14" s="18">
        <f t="shared" si="11"/>
        <v>2294.7267010379755</v>
      </c>
      <c r="O14" s="18">
        <f t="shared" si="12"/>
        <v>2538.846562850526</v>
      </c>
      <c r="P14" s="18">
        <f t="shared" si="13"/>
        <v>2538.846562850526</v>
      </c>
      <c r="Q14" s="42" t="s">
        <v>145</v>
      </c>
    </row>
    <row r="15" spans="1:17" s="19" customFormat="1" x14ac:dyDescent="0.15">
      <c r="A15" s="42" t="s">
        <v>13</v>
      </c>
      <c r="B15" s="42" t="s">
        <v>14</v>
      </c>
      <c r="C15" s="43">
        <v>4306.7900000000009</v>
      </c>
      <c r="D15" s="17">
        <f t="shared" si="1"/>
        <v>4.8260162638067003E-3</v>
      </c>
      <c r="E15" s="43">
        <f t="shared" si="2"/>
        <v>9121.1707385946629</v>
      </c>
      <c r="F15" s="43">
        <f t="shared" si="3"/>
        <v>11148.097569393478</v>
      </c>
      <c r="G15" s="43">
        <f t="shared" si="4"/>
        <v>11341.138219945746</v>
      </c>
      <c r="H15" s="43">
        <f t="shared" si="5"/>
        <v>11341.138219945746</v>
      </c>
      <c r="I15" s="43">
        <f t="shared" si="6"/>
        <v>12547.64228589742</v>
      </c>
      <c r="J15" s="43">
        <f t="shared" si="7"/>
        <v>12547.64228589742</v>
      </c>
      <c r="K15" s="18">
        <f t="shared" si="8"/>
        <v>912.11707385946636</v>
      </c>
      <c r="L15" s="18">
        <f t="shared" si="9"/>
        <v>1114.8097569393478</v>
      </c>
      <c r="M15" s="18">
        <f t="shared" si="10"/>
        <v>1134.1138219945747</v>
      </c>
      <c r="N15" s="18">
        <f t="shared" si="11"/>
        <v>1134.1138219945747</v>
      </c>
      <c r="O15" s="18">
        <f t="shared" si="12"/>
        <v>1254.7642285897421</v>
      </c>
      <c r="P15" s="18">
        <f t="shared" si="13"/>
        <v>1254.7642285897421</v>
      </c>
      <c r="Q15" s="42" t="s">
        <v>140</v>
      </c>
    </row>
    <row r="16" spans="1:17" s="19" customFormat="1" x14ac:dyDescent="0.15">
      <c r="A16" s="42" t="s">
        <v>13</v>
      </c>
      <c r="B16" s="42" t="s">
        <v>15</v>
      </c>
      <c r="C16" s="43">
        <v>6313.2199999999993</v>
      </c>
      <c r="D16" s="17">
        <f t="shared" si="1"/>
        <v>7.0743413068642133E-3</v>
      </c>
      <c r="E16" s="43">
        <f t="shared" si="2"/>
        <v>13370.505069973364</v>
      </c>
      <c r="F16" s="43">
        <f t="shared" si="3"/>
        <v>16341.728418856334</v>
      </c>
      <c r="G16" s="43">
        <f t="shared" si="4"/>
        <v>16624.702071130901</v>
      </c>
      <c r="H16" s="43">
        <f t="shared" si="5"/>
        <v>16624.702071130901</v>
      </c>
      <c r="I16" s="43">
        <f t="shared" si="6"/>
        <v>18393.287397846954</v>
      </c>
      <c r="J16" s="43">
        <f t="shared" si="7"/>
        <v>18393.287397846954</v>
      </c>
      <c r="K16" s="18">
        <f t="shared" si="8"/>
        <v>1337.0505069973365</v>
      </c>
      <c r="L16" s="18">
        <f t="shared" si="9"/>
        <v>1634.1728418856335</v>
      </c>
      <c r="M16" s="18">
        <f t="shared" si="10"/>
        <v>1662.4702071130903</v>
      </c>
      <c r="N16" s="18">
        <f t="shared" si="11"/>
        <v>1662.4702071130903</v>
      </c>
      <c r="O16" s="18">
        <f t="shared" si="12"/>
        <v>1839.3287397846955</v>
      </c>
      <c r="P16" s="18">
        <f t="shared" si="13"/>
        <v>1839.3287397846955</v>
      </c>
      <c r="Q16" s="42" t="s">
        <v>124</v>
      </c>
    </row>
    <row r="17" spans="1:17" s="19" customFormat="1" x14ac:dyDescent="0.15">
      <c r="A17" s="42" t="s">
        <v>13</v>
      </c>
      <c r="B17" s="42" t="s">
        <v>16</v>
      </c>
      <c r="C17" s="43">
        <v>9236.2999999999993</v>
      </c>
      <c r="D17" s="17">
        <f t="shared" si="1"/>
        <v>1.0349827601856095E-2</v>
      </c>
      <c r="E17" s="43">
        <f t="shared" si="2"/>
        <v>19561.174167508019</v>
      </c>
      <c r="F17" s="43">
        <f t="shared" si="3"/>
        <v>23908.10176028758</v>
      </c>
      <c r="G17" s="43">
        <f t="shared" si="4"/>
        <v>24322.094864361825</v>
      </c>
      <c r="H17" s="43">
        <f t="shared" si="5"/>
        <v>24322.094864361825</v>
      </c>
      <c r="I17" s="43">
        <f t="shared" si="6"/>
        <v>26909.551764825846</v>
      </c>
      <c r="J17" s="43">
        <f t="shared" si="7"/>
        <v>26909.551764825846</v>
      </c>
      <c r="K17" s="18">
        <f t="shared" si="8"/>
        <v>1956.117416750802</v>
      </c>
      <c r="L17" s="18">
        <f t="shared" si="9"/>
        <v>2390.8101760287582</v>
      </c>
      <c r="M17" s="18">
        <f t="shared" si="10"/>
        <v>2432.2094864361825</v>
      </c>
      <c r="N17" s="18">
        <f t="shared" si="11"/>
        <v>2432.2094864361825</v>
      </c>
      <c r="O17" s="18">
        <f t="shared" si="12"/>
        <v>2690.9551764825846</v>
      </c>
      <c r="P17" s="18">
        <f t="shared" si="13"/>
        <v>2690.9551764825846</v>
      </c>
      <c r="Q17" s="42" t="s">
        <v>140</v>
      </c>
    </row>
    <row r="18" spans="1:17" s="19" customFormat="1" x14ac:dyDescent="0.15">
      <c r="A18" s="42" t="s">
        <v>13</v>
      </c>
      <c r="B18" s="42" t="s">
        <v>17</v>
      </c>
      <c r="C18" s="43">
        <v>5758.25</v>
      </c>
      <c r="D18" s="17">
        <f t="shared" si="1"/>
        <v>6.4524641672951142E-3</v>
      </c>
      <c r="E18" s="43">
        <f t="shared" si="2"/>
        <v>12195.157276187765</v>
      </c>
      <c r="F18" s="43">
        <f t="shared" si="3"/>
        <v>14905.192226451714</v>
      </c>
      <c r="G18" s="43">
        <f t="shared" si="4"/>
        <v>15163.290793143518</v>
      </c>
      <c r="H18" s="43">
        <f t="shared" si="5"/>
        <v>15163.290793143518</v>
      </c>
      <c r="I18" s="43">
        <f t="shared" si="6"/>
        <v>16776.406834967296</v>
      </c>
      <c r="J18" s="43">
        <f t="shared" si="7"/>
        <v>16776.406834967296</v>
      </c>
      <c r="K18" s="18">
        <f t="shared" si="8"/>
        <v>1219.5157276187765</v>
      </c>
      <c r="L18" s="18">
        <f t="shared" si="9"/>
        <v>1490.5192226451716</v>
      </c>
      <c r="M18" s="18">
        <f t="shared" si="10"/>
        <v>1516.3290793143519</v>
      </c>
      <c r="N18" s="18">
        <f t="shared" si="11"/>
        <v>1516.3290793143519</v>
      </c>
      <c r="O18" s="18">
        <f t="shared" si="12"/>
        <v>1677.6406834967297</v>
      </c>
      <c r="P18" s="18">
        <f t="shared" si="13"/>
        <v>1677.6406834967297</v>
      </c>
      <c r="Q18" s="42" t="s">
        <v>140</v>
      </c>
    </row>
    <row r="19" spans="1:17" s="19" customFormat="1" x14ac:dyDescent="0.15">
      <c r="A19" s="42" t="s">
        <v>13</v>
      </c>
      <c r="B19" s="42" t="s">
        <v>18</v>
      </c>
      <c r="C19" s="43">
        <v>9201.99</v>
      </c>
      <c r="D19" s="17">
        <f t="shared" si="1"/>
        <v>1.0311381190953496E-2</v>
      </c>
      <c r="E19" s="43">
        <f t="shared" si="2"/>
        <v>19488.510450902108</v>
      </c>
      <c r="F19" s="43">
        <f t="shared" si="3"/>
        <v>23819.290551102575</v>
      </c>
      <c r="G19" s="43">
        <f t="shared" si="4"/>
        <v>24231.745798740714</v>
      </c>
      <c r="H19" s="43">
        <f t="shared" si="5"/>
        <v>24231.745798740714</v>
      </c>
      <c r="I19" s="43">
        <f t="shared" si="6"/>
        <v>26809.591096479089</v>
      </c>
      <c r="J19" s="43">
        <f t="shared" si="7"/>
        <v>26809.591096479089</v>
      </c>
      <c r="K19" s="18">
        <f t="shared" si="8"/>
        <v>1948.8510450902108</v>
      </c>
      <c r="L19" s="18">
        <f t="shared" si="9"/>
        <v>2381.9290551102577</v>
      </c>
      <c r="M19" s="18">
        <f t="shared" si="10"/>
        <v>2423.1745798740717</v>
      </c>
      <c r="N19" s="18">
        <f t="shared" si="11"/>
        <v>2423.1745798740717</v>
      </c>
      <c r="O19" s="18">
        <f t="shared" si="12"/>
        <v>2680.9591096479089</v>
      </c>
      <c r="P19" s="18">
        <f t="shared" si="13"/>
        <v>2680.9591096479089</v>
      </c>
      <c r="Q19" s="42" t="s">
        <v>140</v>
      </c>
    </row>
    <row r="20" spans="1:17" s="19" customFormat="1" x14ac:dyDescent="0.15">
      <c r="A20" s="42" t="s">
        <v>13</v>
      </c>
      <c r="B20" s="42" t="s">
        <v>19</v>
      </c>
      <c r="C20" s="43">
        <v>4944.34</v>
      </c>
      <c r="D20" s="17">
        <f t="shared" si="1"/>
        <v>5.5404292416834844E-3</v>
      </c>
      <c r="E20" s="43">
        <f t="shared" si="2"/>
        <v>10471.411266781786</v>
      </c>
      <c r="F20" s="43">
        <f t="shared" si="3"/>
        <v>12798.39154828885</v>
      </c>
      <c r="G20" s="43">
        <f t="shared" si="4"/>
        <v>13020.008717956189</v>
      </c>
      <c r="H20" s="43">
        <f t="shared" si="5"/>
        <v>13020.008717956189</v>
      </c>
      <c r="I20" s="43">
        <f t="shared" si="6"/>
        <v>14405.116028377059</v>
      </c>
      <c r="J20" s="43">
        <f t="shared" si="7"/>
        <v>14405.116028377059</v>
      </c>
      <c r="K20" s="18">
        <f t="shared" si="8"/>
        <v>1047.1411266781786</v>
      </c>
      <c r="L20" s="18">
        <f t="shared" si="9"/>
        <v>1279.8391548288851</v>
      </c>
      <c r="M20" s="18">
        <f t="shared" si="10"/>
        <v>1302.0008717956189</v>
      </c>
      <c r="N20" s="18">
        <f t="shared" si="11"/>
        <v>1302.0008717956189</v>
      </c>
      <c r="O20" s="18">
        <f t="shared" si="12"/>
        <v>1440.5116028377061</v>
      </c>
      <c r="P20" s="18">
        <f t="shared" si="13"/>
        <v>1440.5116028377061</v>
      </c>
      <c r="Q20" s="42" t="s">
        <v>130</v>
      </c>
    </row>
    <row r="21" spans="1:17" s="19" customFormat="1" x14ac:dyDescent="0.15">
      <c r="A21" s="42" t="s">
        <v>13</v>
      </c>
      <c r="B21" s="42" t="s">
        <v>20</v>
      </c>
      <c r="C21" s="43">
        <v>6546.5</v>
      </c>
      <c r="D21" s="17">
        <f t="shared" si="1"/>
        <v>7.3357455253240935E-3</v>
      </c>
      <c r="E21" s="43">
        <f t="shared" si="2"/>
        <v>13864.559042862536</v>
      </c>
      <c r="F21" s="43">
        <f t="shared" si="3"/>
        <v>16945.572163498655</v>
      </c>
      <c r="G21" s="43">
        <f t="shared" si="4"/>
        <v>17239.001984511619</v>
      </c>
      <c r="H21" s="43">
        <f t="shared" si="5"/>
        <v>17239.001984511619</v>
      </c>
      <c r="I21" s="43">
        <f t="shared" si="6"/>
        <v>19072.938365842645</v>
      </c>
      <c r="J21" s="43">
        <f t="shared" si="7"/>
        <v>19072.938365842645</v>
      </c>
      <c r="K21" s="18">
        <f t="shared" si="8"/>
        <v>1386.4559042862538</v>
      </c>
      <c r="L21" s="18">
        <f t="shared" si="9"/>
        <v>1694.5572163498655</v>
      </c>
      <c r="M21" s="18">
        <f t="shared" si="10"/>
        <v>1723.9001984511619</v>
      </c>
      <c r="N21" s="18">
        <f t="shared" si="11"/>
        <v>1723.9001984511619</v>
      </c>
      <c r="O21" s="18">
        <f t="shared" si="12"/>
        <v>1907.2938365842647</v>
      </c>
      <c r="P21" s="18">
        <f t="shared" si="13"/>
        <v>1907.2938365842647</v>
      </c>
      <c r="Q21" s="42" t="s">
        <v>140</v>
      </c>
    </row>
    <row r="22" spans="1:17" s="19" customFormat="1" x14ac:dyDescent="0.15">
      <c r="A22" s="42" t="s">
        <v>13</v>
      </c>
      <c r="B22" s="42" t="s">
        <v>21</v>
      </c>
      <c r="C22" s="43">
        <v>6622.1600000000008</v>
      </c>
      <c r="D22" s="17">
        <f t="shared" si="1"/>
        <v>7.4205270889758203E-3</v>
      </c>
      <c r="E22" s="43">
        <f t="shared" si="2"/>
        <v>14024.7961981643</v>
      </c>
      <c r="F22" s="43">
        <f t="shared" si="3"/>
        <v>17141.417575534146</v>
      </c>
      <c r="G22" s="43">
        <f t="shared" si="4"/>
        <v>17438.238659093178</v>
      </c>
      <c r="H22" s="43">
        <f t="shared" si="5"/>
        <v>17438.238659093178</v>
      </c>
      <c r="I22" s="43">
        <f t="shared" si="6"/>
        <v>19293.370431337135</v>
      </c>
      <c r="J22" s="43">
        <f t="shared" si="7"/>
        <v>19293.370431337135</v>
      </c>
      <c r="K22" s="18">
        <f t="shared" si="8"/>
        <v>1402.4796198164302</v>
      </c>
      <c r="L22" s="18">
        <f t="shared" si="9"/>
        <v>1714.1417575534147</v>
      </c>
      <c r="M22" s="18">
        <f t="shared" si="10"/>
        <v>1743.8238659093179</v>
      </c>
      <c r="N22" s="18">
        <f t="shared" si="11"/>
        <v>1743.8238659093179</v>
      </c>
      <c r="O22" s="18">
        <f t="shared" si="12"/>
        <v>1929.3370431337135</v>
      </c>
      <c r="P22" s="18">
        <f t="shared" si="13"/>
        <v>1929.3370431337135</v>
      </c>
      <c r="Q22" s="42" t="s">
        <v>133</v>
      </c>
    </row>
    <row r="23" spans="1:17" s="19" customFormat="1" x14ac:dyDescent="0.15">
      <c r="A23" s="42" t="s">
        <v>13</v>
      </c>
      <c r="B23" s="42" t="s">
        <v>22</v>
      </c>
      <c r="C23" s="43">
        <v>11267.240000000002</v>
      </c>
      <c r="D23" s="17">
        <f t="shared" si="1"/>
        <v>1.2625617568586673E-2</v>
      </c>
      <c r="E23" s="43">
        <f t="shared" si="2"/>
        <v>23862.417204628811</v>
      </c>
      <c r="F23" s="43">
        <f t="shared" si="3"/>
        <v>29165.176583435215</v>
      </c>
      <c r="G23" s="43">
        <f t="shared" si="4"/>
        <v>29670.201286178682</v>
      </c>
      <c r="H23" s="43">
        <f t="shared" si="5"/>
        <v>29670.201286178682</v>
      </c>
      <c r="I23" s="43">
        <f t="shared" si="6"/>
        <v>32826.605678325352</v>
      </c>
      <c r="J23" s="43">
        <f t="shared" si="7"/>
        <v>32826.605678325352</v>
      </c>
      <c r="K23" s="18">
        <f t="shared" si="8"/>
        <v>2386.2417204628814</v>
      </c>
      <c r="L23" s="18">
        <f t="shared" si="9"/>
        <v>2916.5176583435218</v>
      </c>
      <c r="M23" s="18">
        <f t="shared" si="10"/>
        <v>2967.0201286178685</v>
      </c>
      <c r="N23" s="18">
        <f t="shared" si="11"/>
        <v>2967.0201286178685</v>
      </c>
      <c r="O23" s="18">
        <f t="shared" si="12"/>
        <v>3282.6605678325354</v>
      </c>
      <c r="P23" s="18">
        <f t="shared" si="13"/>
        <v>3282.6605678325354</v>
      </c>
      <c r="Q23" s="42" t="s">
        <v>133</v>
      </c>
    </row>
    <row r="24" spans="1:17" s="19" customFormat="1" x14ac:dyDescent="0.15">
      <c r="A24" s="42" t="s">
        <v>13</v>
      </c>
      <c r="B24" s="42" t="s">
        <v>23</v>
      </c>
      <c r="C24" s="43">
        <v>2214.0499999999997</v>
      </c>
      <c r="D24" s="17">
        <f t="shared" si="1"/>
        <v>2.480975693934745E-3</v>
      </c>
      <c r="E24" s="43">
        <f t="shared" si="2"/>
        <v>4689.0440615366679</v>
      </c>
      <c r="F24" s="43">
        <f t="shared" si="3"/>
        <v>5731.053852989261</v>
      </c>
      <c r="G24" s="43">
        <f t="shared" si="4"/>
        <v>5830.2928807466506</v>
      </c>
      <c r="H24" s="43">
        <f t="shared" si="5"/>
        <v>5830.2928807466506</v>
      </c>
      <c r="I24" s="43">
        <f t="shared" si="6"/>
        <v>6450.5368042303371</v>
      </c>
      <c r="J24" s="43">
        <f t="shared" si="7"/>
        <v>6450.5368042303371</v>
      </c>
      <c r="K24" s="18">
        <f t="shared" si="8"/>
        <v>468.9044061536668</v>
      </c>
      <c r="L24" s="18">
        <f t="shared" si="9"/>
        <v>573.10538529892608</v>
      </c>
      <c r="M24" s="18">
        <f t="shared" si="10"/>
        <v>583.02928807466503</v>
      </c>
      <c r="N24" s="18">
        <f t="shared" si="11"/>
        <v>583.02928807466503</v>
      </c>
      <c r="O24" s="18">
        <f t="shared" si="12"/>
        <v>645.05368042303371</v>
      </c>
      <c r="P24" s="18">
        <f t="shared" si="13"/>
        <v>645.05368042303371</v>
      </c>
      <c r="Q24" s="42" t="s">
        <v>133</v>
      </c>
    </row>
    <row r="25" spans="1:17" s="19" customFormat="1" x14ac:dyDescent="0.15">
      <c r="A25" s="42" t="s">
        <v>13</v>
      </c>
      <c r="B25" s="33" t="s">
        <v>24</v>
      </c>
      <c r="C25" s="43">
        <v>20438.53</v>
      </c>
      <c r="D25" s="17">
        <f t="shared" si="1"/>
        <v>2.2902597569953755E-2</v>
      </c>
      <c r="E25" s="43">
        <f t="shared" si="2"/>
        <v>43285.909407212595</v>
      </c>
      <c r="F25" s="43">
        <f t="shared" si="3"/>
        <v>52905.000386593172</v>
      </c>
      <c r="G25" s="43">
        <f t="shared" si="4"/>
        <v>53821.104289391325</v>
      </c>
      <c r="H25" s="43">
        <f t="shared" si="5"/>
        <v>53821.104289391325</v>
      </c>
      <c r="I25" s="43">
        <f t="shared" si="6"/>
        <v>59546.75368187976</v>
      </c>
      <c r="J25" s="43">
        <f t="shared" si="7"/>
        <v>59546.75368187976</v>
      </c>
      <c r="K25" s="18">
        <f t="shared" si="8"/>
        <v>4328.5909407212594</v>
      </c>
      <c r="L25" s="18">
        <f t="shared" si="9"/>
        <v>5290.5000386593174</v>
      </c>
      <c r="M25" s="18">
        <f t="shared" si="10"/>
        <v>5382.1104289391333</v>
      </c>
      <c r="N25" s="18">
        <f t="shared" si="11"/>
        <v>5382.1104289391333</v>
      </c>
      <c r="O25" s="18">
        <f t="shared" si="12"/>
        <v>5954.6753681879763</v>
      </c>
      <c r="P25" s="18">
        <f t="shared" si="13"/>
        <v>5954.6753681879763</v>
      </c>
      <c r="Q25" s="42" t="s">
        <v>133</v>
      </c>
    </row>
    <row r="26" spans="1:17" s="19" customFormat="1" x14ac:dyDescent="0.15">
      <c r="A26" s="42" t="s">
        <v>13</v>
      </c>
      <c r="B26" s="42" t="s">
        <v>147</v>
      </c>
      <c r="C26" s="43">
        <v>17176.899999999994</v>
      </c>
      <c r="D26" s="17">
        <f t="shared" si="1"/>
        <v>1.9247745713578155E-2</v>
      </c>
      <c r="E26" s="43">
        <f t="shared" si="2"/>
        <v>36378.239398662714</v>
      </c>
      <c r="F26" s="43">
        <f t="shared" si="3"/>
        <v>44462.292598365537</v>
      </c>
      <c r="G26" s="43">
        <f t="shared" si="4"/>
        <v>45232.202426908661</v>
      </c>
      <c r="H26" s="43">
        <f t="shared" si="5"/>
        <v>45232.202426908661</v>
      </c>
      <c r="I26" s="43">
        <f t="shared" si="6"/>
        <v>50044.138855303201</v>
      </c>
      <c r="J26" s="43">
        <f t="shared" si="7"/>
        <v>50044.138855303201</v>
      </c>
      <c r="K26" s="18">
        <f t="shared" si="8"/>
        <v>3637.8239398662718</v>
      </c>
      <c r="L26" s="18">
        <f t="shared" si="9"/>
        <v>4446.2292598365539</v>
      </c>
      <c r="M26" s="18">
        <f t="shared" si="10"/>
        <v>4523.2202426908661</v>
      </c>
      <c r="N26" s="18">
        <f t="shared" si="11"/>
        <v>4523.2202426908661</v>
      </c>
      <c r="O26" s="18">
        <f t="shared" si="12"/>
        <v>5004.4138855303208</v>
      </c>
      <c r="P26" s="18">
        <f t="shared" si="13"/>
        <v>5004.4138855303208</v>
      </c>
      <c r="Q26" s="42" t="s">
        <v>138</v>
      </c>
    </row>
    <row r="27" spans="1:17" s="19" customFormat="1" x14ac:dyDescent="0.15">
      <c r="A27" s="42" t="s">
        <v>13</v>
      </c>
      <c r="B27" s="42" t="s">
        <v>146</v>
      </c>
      <c r="C27" s="43">
        <v>8350.3700000000008</v>
      </c>
      <c r="D27" s="17">
        <f t="shared" si="1"/>
        <v>9.3570899507065698E-3</v>
      </c>
      <c r="E27" s="43">
        <f t="shared" si="2"/>
        <v>17684.900006835418</v>
      </c>
      <c r="F27" s="43">
        <f t="shared" si="3"/>
        <v>21614.877786132176</v>
      </c>
      <c r="G27" s="43">
        <f t="shared" si="4"/>
        <v>21989.161384160438</v>
      </c>
      <c r="H27" s="43">
        <f t="shared" si="5"/>
        <v>21989.161384160438</v>
      </c>
      <c r="I27" s="43">
        <f t="shared" si="6"/>
        <v>24328.433871837082</v>
      </c>
      <c r="J27" s="43">
        <f t="shared" si="7"/>
        <v>24328.433871837082</v>
      </c>
      <c r="K27" s="18">
        <f t="shared" si="8"/>
        <v>1768.4900006835419</v>
      </c>
      <c r="L27" s="18">
        <f t="shared" si="9"/>
        <v>2161.4877786132179</v>
      </c>
      <c r="M27" s="18">
        <f t="shared" si="10"/>
        <v>2198.9161384160439</v>
      </c>
      <c r="N27" s="18">
        <f t="shared" si="11"/>
        <v>2198.9161384160439</v>
      </c>
      <c r="O27" s="18">
        <f t="shared" si="12"/>
        <v>2432.8433871837083</v>
      </c>
      <c r="P27" s="18">
        <f t="shared" si="13"/>
        <v>2432.8433871837083</v>
      </c>
      <c r="Q27" s="42" t="s">
        <v>138</v>
      </c>
    </row>
    <row r="28" spans="1:17" s="19" customFormat="1" x14ac:dyDescent="0.15">
      <c r="A28" s="42" t="s">
        <v>13</v>
      </c>
      <c r="B28" s="42" t="s">
        <v>149</v>
      </c>
      <c r="C28" s="43">
        <v>6354.1500000000005</v>
      </c>
      <c r="D28" s="17">
        <f t="shared" si="1"/>
        <v>7.1202058244463603E-3</v>
      </c>
      <c r="E28" s="43">
        <f t="shared" si="2"/>
        <v>13457.189008203621</v>
      </c>
      <c r="F28" s="43">
        <f t="shared" si="3"/>
        <v>16447.675454471093</v>
      </c>
      <c r="G28" s="43">
        <f t="shared" si="4"/>
        <v>16732.483687448948</v>
      </c>
      <c r="H28" s="43">
        <f t="shared" si="5"/>
        <v>16732.483687448948</v>
      </c>
      <c r="I28" s="43">
        <f t="shared" si="6"/>
        <v>18512.535143560537</v>
      </c>
      <c r="J28" s="43">
        <f t="shared" si="7"/>
        <v>18512.535143560537</v>
      </c>
      <c r="K28" s="18">
        <f t="shared" si="8"/>
        <v>1345.7189008203623</v>
      </c>
      <c r="L28" s="18">
        <f t="shared" si="9"/>
        <v>1644.7675454471093</v>
      </c>
      <c r="M28" s="18">
        <f t="shared" si="10"/>
        <v>1673.2483687448948</v>
      </c>
      <c r="N28" s="18">
        <f t="shared" si="11"/>
        <v>1673.2483687448948</v>
      </c>
      <c r="O28" s="18">
        <f t="shared" si="12"/>
        <v>1851.2535143560538</v>
      </c>
      <c r="P28" s="18">
        <f t="shared" si="13"/>
        <v>1851.2535143560538</v>
      </c>
      <c r="Q28" s="42" t="s">
        <v>138</v>
      </c>
    </row>
    <row r="29" spans="1:17" s="19" customFormat="1" x14ac:dyDescent="0.15">
      <c r="A29" s="42" t="s">
        <v>25</v>
      </c>
      <c r="B29" s="42" t="s">
        <v>150</v>
      </c>
      <c r="C29" s="43">
        <v>12300.339999999997</v>
      </c>
      <c r="D29" s="17">
        <f t="shared" si="1"/>
        <v>1.3783268023365911E-2</v>
      </c>
      <c r="E29" s="43">
        <f t="shared" si="2"/>
        <v>26050.376564161572</v>
      </c>
      <c r="F29" s="43">
        <f t="shared" si="3"/>
        <v>31839.349133975255</v>
      </c>
      <c r="G29" s="43">
        <f t="shared" si="4"/>
        <v>32390.679854909893</v>
      </c>
      <c r="H29" s="43">
        <f t="shared" si="5"/>
        <v>32390.679854909893</v>
      </c>
      <c r="I29" s="43">
        <f t="shared" si="6"/>
        <v>35836.496860751366</v>
      </c>
      <c r="J29" s="43">
        <f t="shared" si="7"/>
        <v>35836.496860751366</v>
      </c>
      <c r="K29" s="18">
        <f t="shared" si="8"/>
        <v>2605.0376564161575</v>
      </c>
      <c r="L29" s="18">
        <f t="shared" si="9"/>
        <v>3183.9349133975256</v>
      </c>
      <c r="M29" s="18">
        <f t="shared" si="10"/>
        <v>3239.0679854909895</v>
      </c>
      <c r="N29" s="18">
        <f t="shared" si="11"/>
        <v>3239.0679854909895</v>
      </c>
      <c r="O29" s="18">
        <f t="shared" si="12"/>
        <v>3583.6496860751367</v>
      </c>
      <c r="P29" s="18">
        <f t="shared" si="13"/>
        <v>3583.6496860751367</v>
      </c>
      <c r="Q29" s="42" t="s">
        <v>132</v>
      </c>
    </row>
    <row r="30" spans="1:17" s="19" customFormat="1" x14ac:dyDescent="0.15">
      <c r="A30" s="42" t="s">
        <v>25</v>
      </c>
      <c r="B30" s="42" t="s">
        <v>151</v>
      </c>
      <c r="C30" s="43">
        <v>11953.999999999998</v>
      </c>
      <c r="D30" s="17">
        <f t="shared" si="1"/>
        <v>1.339517330019464E-2</v>
      </c>
      <c r="E30" s="43">
        <f t="shared" si="2"/>
        <v>25316.877537367869</v>
      </c>
      <c r="F30" s="43">
        <f t="shared" si="3"/>
        <v>30942.850323449617</v>
      </c>
      <c r="G30" s="43">
        <f t="shared" si="4"/>
        <v>31478.657255457405</v>
      </c>
      <c r="H30" s="43">
        <f t="shared" si="5"/>
        <v>31478.657255457405</v>
      </c>
      <c r="I30" s="43">
        <f t="shared" si="6"/>
        <v>34827.450580506062</v>
      </c>
      <c r="J30" s="43">
        <f t="shared" si="7"/>
        <v>34827.450580506062</v>
      </c>
      <c r="K30" s="18">
        <f t="shared" si="8"/>
        <v>2531.6877537367873</v>
      </c>
      <c r="L30" s="18">
        <f t="shared" si="9"/>
        <v>3094.285032344962</v>
      </c>
      <c r="M30" s="18">
        <f t="shared" si="10"/>
        <v>3147.8657255457406</v>
      </c>
      <c r="N30" s="18">
        <f t="shared" si="11"/>
        <v>3147.8657255457406</v>
      </c>
      <c r="O30" s="18">
        <f t="shared" si="12"/>
        <v>3482.7450580506065</v>
      </c>
      <c r="P30" s="18">
        <f t="shared" si="13"/>
        <v>3482.7450580506065</v>
      </c>
      <c r="Q30" s="42" t="s">
        <v>137</v>
      </c>
    </row>
    <row r="31" spans="1:17" s="19" customFormat="1" x14ac:dyDescent="0.15">
      <c r="A31" s="42" t="s">
        <v>25</v>
      </c>
      <c r="B31" s="42" t="s">
        <v>26</v>
      </c>
      <c r="C31" s="43">
        <v>10917.040000000003</v>
      </c>
      <c r="D31" s="17">
        <f t="shared" si="1"/>
        <v>1.2233197484118868E-2</v>
      </c>
      <c r="E31" s="43">
        <f t="shared" si="2"/>
        <v>23120.74324498466</v>
      </c>
      <c r="F31" s="43">
        <f t="shared" si="3"/>
        <v>28258.686188314583</v>
      </c>
      <c r="G31" s="43">
        <f t="shared" si="4"/>
        <v>28748.014087679338</v>
      </c>
      <c r="H31" s="43">
        <f t="shared" si="5"/>
        <v>28748.014087679338</v>
      </c>
      <c r="I31" s="43">
        <f t="shared" si="6"/>
        <v>31806.313458709057</v>
      </c>
      <c r="J31" s="43">
        <f t="shared" si="7"/>
        <v>31806.313458709057</v>
      </c>
      <c r="K31" s="18">
        <f t="shared" si="8"/>
        <v>2312.074324498466</v>
      </c>
      <c r="L31" s="18">
        <f t="shared" si="9"/>
        <v>2825.8686188314587</v>
      </c>
      <c r="M31" s="18">
        <f t="shared" si="10"/>
        <v>2874.8014087679339</v>
      </c>
      <c r="N31" s="18">
        <f t="shared" si="11"/>
        <v>2874.8014087679339</v>
      </c>
      <c r="O31" s="18">
        <f t="shared" si="12"/>
        <v>3180.631345870906</v>
      </c>
      <c r="P31" s="18">
        <f t="shared" si="13"/>
        <v>3180.631345870906</v>
      </c>
      <c r="Q31" s="42" t="s">
        <v>137</v>
      </c>
    </row>
    <row r="32" spans="1:17" s="19" customFormat="1" x14ac:dyDescent="0.15">
      <c r="A32" s="42" t="s">
        <v>25</v>
      </c>
      <c r="B32" s="42" t="s">
        <v>154</v>
      </c>
      <c r="C32" s="43">
        <v>10637.24</v>
      </c>
      <c r="D32" s="17">
        <f t="shared" si="1"/>
        <v>1.1919664818116316E-2</v>
      </c>
      <c r="E32" s="43">
        <f t="shared" si="2"/>
        <v>22528.166506239839</v>
      </c>
      <c r="F32" s="43">
        <f t="shared" si="3"/>
        <v>27534.425729848688</v>
      </c>
      <c r="G32" s="43">
        <f t="shared" si="4"/>
        <v>28011.212322573341</v>
      </c>
      <c r="H32" s="43">
        <f t="shared" si="5"/>
        <v>28011.212322573341</v>
      </c>
      <c r="I32" s="43">
        <f t="shared" si="6"/>
        <v>30991.128527102421</v>
      </c>
      <c r="J32" s="43">
        <f t="shared" si="7"/>
        <v>30991.128527102421</v>
      </c>
      <c r="K32" s="18">
        <f t="shared" si="8"/>
        <v>2252.8166506239841</v>
      </c>
      <c r="L32" s="18">
        <f t="shared" si="9"/>
        <v>2753.442572984869</v>
      </c>
      <c r="M32" s="18">
        <f t="shared" si="10"/>
        <v>2801.1212322573342</v>
      </c>
      <c r="N32" s="18">
        <f t="shared" si="11"/>
        <v>2801.1212322573342</v>
      </c>
      <c r="O32" s="18">
        <f t="shared" si="12"/>
        <v>3099.1128527102424</v>
      </c>
      <c r="P32" s="18">
        <f t="shared" si="13"/>
        <v>3099.1128527102424</v>
      </c>
      <c r="Q32" s="42" t="s">
        <v>132</v>
      </c>
    </row>
    <row r="33" spans="1:17" s="19" customFormat="1" x14ac:dyDescent="0.15">
      <c r="A33" s="42" t="s">
        <v>25</v>
      </c>
      <c r="B33" s="33" t="s">
        <v>155</v>
      </c>
      <c r="C33" s="43">
        <v>22690.18</v>
      </c>
      <c r="D33" s="17">
        <f t="shared" si="1"/>
        <v>2.5425706316932445E-2</v>
      </c>
      <c r="E33" s="43">
        <f t="shared" si="2"/>
        <v>48054.584939002321</v>
      </c>
      <c r="F33" s="43">
        <f t="shared" si="3"/>
        <v>58733.381592113947</v>
      </c>
      <c r="G33" s="43">
        <f t="shared" si="4"/>
        <v>59750.409844791247</v>
      </c>
      <c r="H33" s="43">
        <f t="shared" si="5"/>
        <v>59750.409844791247</v>
      </c>
      <c r="I33" s="43">
        <f t="shared" si="6"/>
        <v>66106.836424024354</v>
      </c>
      <c r="J33" s="43">
        <f t="shared" si="7"/>
        <v>66106.836424024354</v>
      </c>
      <c r="K33" s="18">
        <f t="shared" si="8"/>
        <v>4805.4584939002325</v>
      </c>
      <c r="L33" s="18">
        <f t="shared" si="9"/>
        <v>5873.3381592113947</v>
      </c>
      <c r="M33" s="18">
        <f t="shared" si="10"/>
        <v>5975.0409844791247</v>
      </c>
      <c r="N33" s="18">
        <f t="shared" si="11"/>
        <v>5975.0409844791247</v>
      </c>
      <c r="O33" s="18">
        <f t="shared" si="12"/>
        <v>6610.6836424024359</v>
      </c>
      <c r="P33" s="18">
        <f t="shared" si="13"/>
        <v>6610.6836424024359</v>
      </c>
      <c r="Q33" s="42" t="s">
        <v>128</v>
      </c>
    </row>
    <row r="34" spans="1:17" s="19" customFormat="1" x14ac:dyDescent="0.15">
      <c r="A34" s="42" t="s">
        <v>25</v>
      </c>
      <c r="B34" s="33" t="s">
        <v>27</v>
      </c>
      <c r="C34" s="43">
        <v>15926.06</v>
      </c>
      <c r="D34" s="17">
        <f t="shared" si="1"/>
        <v>1.7846104541517305E-2</v>
      </c>
      <c r="E34" s="43">
        <f t="shared" si="2"/>
        <v>33729.137583467709</v>
      </c>
      <c r="F34" s="43">
        <f t="shared" si="3"/>
        <v>41224.501490904971</v>
      </c>
      <c r="G34" s="43">
        <f t="shared" si="4"/>
        <v>41938.345672565665</v>
      </c>
      <c r="H34" s="43">
        <f t="shared" si="5"/>
        <v>41938.345672565665</v>
      </c>
      <c r="I34" s="43">
        <f t="shared" si="6"/>
        <v>46399.87180794499</v>
      </c>
      <c r="J34" s="43">
        <f t="shared" si="7"/>
        <v>46399.87180794499</v>
      </c>
      <c r="K34" s="18">
        <f t="shared" si="8"/>
        <v>3372.9137583467709</v>
      </c>
      <c r="L34" s="18">
        <f t="shared" si="9"/>
        <v>4122.4501490904977</v>
      </c>
      <c r="M34" s="18">
        <f t="shared" si="10"/>
        <v>4193.8345672565665</v>
      </c>
      <c r="N34" s="18">
        <f t="shared" si="11"/>
        <v>4193.8345672565665</v>
      </c>
      <c r="O34" s="18">
        <f t="shared" si="12"/>
        <v>4639.9871807944992</v>
      </c>
      <c r="P34" s="18">
        <f t="shared" si="13"/>
        <v>4639.9871807944992</v>
      </c>
      <c r="Q34" s="42" t="s">
        <v>139</v>
      </c>
    </row>
    <row r="35" spans="1:17" s="19" customFormat="1" x14ac:dyDescent="0.15">
      <c r="A35" s="42" t="s">
        <v>25</v>
      </c>
      <c r="B35" s="42" t="s">
        <v>156</v>
      </c>
      <c r="C35" s="43">
        <v>5957.1099999999988</v>
      </c>
      <c r="D35" s="17">
        <f t="shared" si="1"/>
        <v>6.675298713261041E-3</v>
      </c>
      <c r="E35" s="43">
        <f t="shared" si="2"/>
        <v>12616.314568063368</v>
      </c>
      <c r="F35" s="43">
        <f t="shared" si="3"/>
        <v>15419.940027633005</v>
      </c>
      <c r="G35" s="43">
        <f t="shared" si="4"/>
        <v>15686.951976163446</v>
      </c>
      <c r="H35" s="43">
        <f t="shared" si="5"/>
        <v>15686.951976163446</v>
      </c>
      <c r="I35" s="43">
        <f t="shared" si="6"/>
        <v>17355.776654478708</v>
      </c>
      <c r="J35" s="43">
        <f t="shared" si="7"/>
        <v>17355.776654478708</v>
      </c>
      <c r="K35" s="18">
        <f t="shared" si="8"/>
        <v>1261.6314568063369</v>
      </c>
      <c r="L35" s="18">
        <f t="shared" si="9"/>
        <v>1541.9940027633006</v>
      </c>
      <c r="M35" s="18">
        <f t="shared" si="10"/>
        <v>1568.6951976163446</v>
      </c>
      <c r="N35" s="18">
        <f t="shared" si="11"/>
        <v>1568.6951976163446</v>
      </c>
      <c r="O35" s="18">
        <f t="shared" si="12"/>
        <v>1735.5776654478709</v>
      </c>
      <c r="P35" s="18">
        <f t="shared" si="13"/>
        <v>1735.5776654478709</v>
      </c>
      <c r="Q35" s="42" t="s">
        <v>128</v>
      </c>
    </row>
    <row r="36" spans="1:17" s="19" customFormat="1" x14ac:dyDescent="0.15">
      <c r="A36" s="42" t="s">
        <v>25</v>
      </c>
      <c r="B36" s="42" t="s">
        <v>28</v>
      </c>
      <c r="C36" s="43">
        <v>9813.409999999998</v>
      </c>
      <c r="D36" s="17">
        <f t="shared" si="1"/>
        <v>1.099651393808458E-2</v>
      </c>
      <c r="E36" s="43">
        <f t="shared" si="2"/>
        <v>20783.411342979856</v>
      </c>
      <c r="F36" s="43">
        <f t="shared" si="3"/>
        <v>25401.947196975379</v>
      </c>
      <c r="G36" s="43">
        <f t="shared" si="4"/>
        <v>25841.807754498765</v>
      </c>
      <c r="H36" s="43">
        <f t="shared" si="5"/>
        <v>25841.807754498765</v>
      </c>
      <c r="I36" s="43">
        <f t="shared" si="6"/>
        <v>28590.936239019909</v>
      </c>
      <c r="J36" s="43">
        <f t="shared" si="7"/>
        <v>28590.936239019909</v>
      </c>
      <c r="K36" s="18">
        <f t="shared" si="8"/>
        <v>2078.3411342979857</v>
      </c>
      <c r="L36" s="18">
        <f t="shared" si="9"/>
        <v>2540.1947196975379</v>
      </c>
      <c r="M36" s="18">
        <f t="shared" si="10"/>
        <v>2584.1807754498768</v>
      </c>
      <c r="N36" s="18">
        <f t="shared" si="11"/>
        <v>2584.1807754498768</v>
      </c>
      <c r="O36" s="18">
        <f t="shared" si="12"/>
        <v>2859.0936239019911</v>
      </c>
      <c r="P36" s="18">
        <f t="shared" si="13"/>
        <v>2859.0936239019911</v>
      </c>
      <c r="Q36" s="42" t="s">
        <v>132</v>
      </c>
    </row>
    <row r="37" spans="1:17" s="19" customFormat="1" x14ac:dyDescent="0.15">
      <c r="A37" s="42" t="s">
        <v>25</v>
      </c>
      <c r="B37" s="42" t="s">
        <v>29</v>
      </c>
      <c r="C37" s="43">
        <v>5600.7600000000011</v>
      </c>
      <c r="D37" s="17">
        <f t="shared" si="1"/>
        <v>6.2759871852767404E-3</v>
      </c>
      <c r="E37" s="43">
        <f t="shared" si="2"/>
        <v>11861.615780173039</v>
      </c>
      <c r="F37" s="43">
        <f t="shared" si="3"/>
        <v>14497.530397989271</v>
      </c>
      <c r="G37" s="43">
        <f t="shared" si="4"/>
        <v>14748.56988540034</v>
      </c>
      <c r="H37" s="43">
        <f t="shared" si="5"/>
        <v>14748.56988540034</v>
      </c>
      <c r="I37" s="43">
        <f t="shared" si="6"/>
        <v>16317.566681719525</v>
      </c>
      <c r="J37" s="43">
        <f t="shared" si="7"/>
        <v>16317.566681719525</v>
      </c>
      <c r="K37" s="18">
        <f t="shared" si="8"/>
        <v>1186.161578017304</v>
      </c>
      <c r="L37" s="18">
        <f t="shared" si="9"/>
        <v>1449.7530397989271</v>
      </c>
      <c r="M37" s="18">
        <f t="shared" si="10"/>
        <v>1474.8569885400341</v>
      </c>
      <c r="N37" s="18">
        <f t="shared" si="11"/>
        <v>1474.8569885400341</v>
      </c>
      <c r="O37" s="18">
        <f t="shared" si="12"/>
        <v>1631.7566681719527</v>
      </c>
      <c r="P37" s="18">
        <f t="shared" si="13"/>
        <v>1631.7566681719527</v>
      </c>
      <c r="Q37" s="42" t="s">
        <v>125</v>
      </c>
    </row>
    <row r="38" spans="1:17" s="19" customFormat="1" x14ac:dyDescent="0.15">
      <c r="A38" s="42" t="s">
        <v>25</v>
      </c>
      <c r="B38" s="42" t="s">
        <v>157</v>
      </c>
      <c r="C38" s="43">
        <v>5157.5599999999986</v>
      </c>
      <c r="D38" s="17">
        <f t="shared" si="1"/>
        <v>5.7793550281204495E-3</v>
      </c>
      <c r="E38" s="43">
        <f t="shared" si="2"/>
        <v>10922.98100314765</v>
      </c>
      <c r="F38" s="43">
        <f t="shared" si="3"/>
        <v>13350.310114958238</v>
      </c>
      <c r="G38" s="43">
        <f t="shared" si="4"/>
        <v>13581.484316083057</v>
      </c>
      <c r="H38" s="43">
        <f t="shared" si="5"/>
        <v>13581.484316083057</v>
      </c>
      <c r="I38" s="43">
        <f t="shared" si="6"/>
        <v>15026.323073113168</v>
      </c>
      <c r="J38" s="43">
        <f t="shared" si="7"/>
        <v>15026.323073113168</v>
      </c>
      <c r="K38" s="18">
        <f t="shared" si="8"/>
        <v>1092.298100314765</v>
      </c>
      <c r="L38" s="18">
        <f t="shared" si="9"/>
        <v>1335.0310114958238</v>
      </c>
      <c r="M38" s="18">
        <f t="shared" si="10"/>
        <v>1358.1484316083058</v>
      </c>
      <c r="N38" s="18">
        <f t="shared" si="11"/>
        <v>1358.1484316083058</v>
      </c>
      <c r="O38" s="18">
        <f t="shared" si="12"/>
        <v>1502.6323073113169</v>
      </c>
      <c r="P38" s="18">
        <f t="shared" si="13"/>
        <v>1502.6323073113169</v>
      </c>
      <c r="Q38" s="42" t="s">
        <v>135</v>
      </c>
    </row>
    <row r="39" spans="1:17" s="19" customFormat="1" x14ac:dyDescent="0.15">
      <c r="A39" s="42" t="s">
        <v>25</v>
      </c>
      <c r="B39" s="42" t="s">
        <v>30</v>
      </c>
      <c r="C39" s="43">
        <v>2232.4100000000003</v>
      </c>
      <c r="D39" s="17">
        <f t="shared" si="1"/>
        <v>2.5015491740913104E-3</v>
      </c>
      <c r="E39" s="43">
        <f t="shared" si="2"/>
        <v>4727.9279390325764</v>
      </c>
      <c r="F39" s="43">
        <f t="shared" si="3"/>
        <v>5778.5785921509269</v>
      </c>
      <c r="G39" s="43">
        <f t="shared" si="4"/>
        <v>5878.6405591145794</v>
      </c>
      <c r="H39" s="43">
        <f t="shared" si="5"/>
        <v>5878.6405591145794</v>
      </c>
      <c r="I39" s="43">
        <f t="shared" si="6"/>
        <v>6504.0278526374068</v>
      </c>
      <c r="J39" s="43">
        <f t="shared" si="7"/>
        <v>6504.0278526374068</v>
      </c>
      <c r="K39" s="18">
        <f t="shared" si="8"/>
        <v>472.79279390325769</v>
      </c>
      <c r="L39" s="18">
        <f t="shared" si="9"/>
        <v>577.85785921509273</v>
      </c>
      <c r="M39" s="18">
        <f t="shared" si="10"/>
        <v>587.86405591145797</v>
      </c>
      <c r="N39" s="18">
        <f t="shared" si="11"/>
        <v>587.86405591145797</v>
      </c>
      <c r="O39" s="18">
        <f t="shared" si="12"/>
        <v>650.40278526374072</v>
      </c>
      <c r="P39" s="18">
        <f t="shared" si="13"/>
        <v>650.40278526374072</v>
      </c>
      <c r="Q39" s="42" t="s">
        <v>130</v>
      </c>
    </row>
    <row r="40" spans="1:17" s="19" customFormat="1" x14ac:dyDescent="0.15">
      <c r="A40" s="42" t="s">
        <v>25</v>
      </c>
      <c r="B40" s="33" t="s">
        <v>152</v>
      </c>
      <c r="C40" s="43">
        <v>16153.899999999998</v>
      </c>
      <c r="D40" s="17">
        <f t="shared" si="1"/>
        <v>1.8101412914004869E-2</v>
      </c>
      <c r="E40" s="43">
        <f t="shared" si="2"/>
        <v>34211.670407469202</v>
      </c>
      <c r="F40" s="43">
        <f t="shared" si="3"/>
        <v>41814.263831351251</v>
      </c>
      <c r="G40" s="43">
        <f t="shared" si="4"/>
        <v>42538.320347911445</v>
      </c>
      <c r="H40" s="43">
        <f t="shared" si="5"/>
        <v>42538.320347911445</v>
      </c>
      <c r="I40" s="43">
        <f t="shared" si="6"/>
        <v>47063.673576412657</v>
      </c>
      <c r="J40" s="43">
        <f t="shared" si="7"/>
        <v>47063.673576412657</v>
      </c>
      <c r="K40" s="18">
        <f t="shared" si="8"/>
        <v>3421.1670407469205</v>
      </c>
      <c r="L40" s="18">
        <f t="shared" si="9"/>
        <v>4181.4263831351254</v>
      </c>
      <c r="M40" s="18">
        <f t="shared" si="10"/>
        <v>4253.8320347911449</v>
      </c>
      <c r="N40" s="18">
        <f t="shared" si="11"/>
        <v>4253.8320347911449</v>
      </c>
      <c r="O40" s="18">
        <f t="shared" si="12"/>
        <v>4706.3673576412657</v>
      </c>
      <c r="P40" s="18">
        <f t="shared" si="13"/>
        <v>4706.3673576412657</v>
      </c>
      <c r="Q40" s="42" t="s">
        <v>134</v>
      </c>
    </row>
    <row r="41" spans="1:17" s="19" customFormat="1" x14ac:dyDescent="0.15">
      <c r="A41" s="42" t="s">
        <v>25</v>
      </c>
      <c r="B41" s="42" t="s">
        <v>158</v>
      </c>
      <c r="C41" s="43">
        <v>11508.640000000003</v>
      </c>
      <c r="D41" s="17">
        <f t="shared" si="1"/>
        <v>1.2896120733608173E-2</v>
      </c>
      <c r="E41" s="43">
        <f t="shared" si="2"/>
        <v>24373.668186519448</v>
      </c>
      <c r="F41" s="43">
        <f t="shared" si="3"/>
        <v>29790.038894634879</v>
      </c>
      <c r="G41" s="43">
        <f t="shared" si="4"/>
        <v>30305.883723979208</v>
      </c>
      <c r="H41" s="43">
        <f t="shared" si="5"/>
        <v>30305.883723979208</v>
      </c>
      <c r="I41" s="43">
        <f t="shared" si="6"/>
        <v>33529.913907381248</v>
      </c>
      <c r="J41" s="43">
        <f t="shared" si="7"/>
        <v>33529.913907381248</v>
      </c>
      <c r="K41" s="18">
        <f t="shared" si="8"/>
        <v>2437.3668186519449</v>
      </c>
      <c r="L41" s="18">
        <f t="shared" si="9"/>
        <v>2979.0038894634881</v>
      </c>
      <c r="M41" s="18">
        <f t="shared" si="10"/>
        <v>3030.5883723979209</v>
      </c>
      <c r="N41" s="18">
        <f t="shared" si="11"/>
        <v>3030.5883723979209</v>
      </c>
      <c r="O41" s="18">
        <f t="shared" si="12"/>
        <v>3352.9913907381251</v>
      </c>
      <c r="P41" s="18">
        <f t="shared" si="13"/>
        <v>3352.9913907381251</v>
      </c>
      <c r="Q41" s="42" t="s">
        <v>136</v>
      </c>
    </row>
    <row r="42" spans="1:17" s="19" customFormat="1" x14ac:dyDescent="0.15">
      <c r="A42" s="42" t="s">
        <v>25</v>
      </c>
      <c r="B42" s="42" t="s">
        <v>159</v>
      </c>
      <c r="C42" s="43">
        <v>7315.75</v>
      </c>
      <c r="D42" s="17">
        <f t="shared" si="1"/>
        <v>8.1977362448468257E-3</v>
      </c>
      <c r="E42" s="43">
        <f t="shared" si="2"/>
        <v>15493.7215027605</v>
      </c>
      <c r="F42" s="43">
        <f t="shared" si="3"/>
        <v>18936.770725596169</v>
      </c>
      <c r="G42" s="43">
        <f t="shared" si="4"/>
        <v>19264.68017539004</v>
      </c>
      <c r="H42" s="43">
        <f t="shared" si="5"/>
        <v>19264.68017539004</v>
      </c>
      <c r="I42" s="43">
        <f t="shared" si="6"/>
        <v>21314.114236601748</v>
      </c>
      <c r="J42" s="43">
        <f t="shared" si="7"/>
        <v>21314.114236601748</v>
      </c>
      <c r="K42" s="18">
        <f t="shared" si="8"/>
        <v>1549.37215027605</v>
      </c>
      <c r="L42" s="18">
        <f t="shared" si="9"/>
        <v>1893.677072559617</v>
      </c>
      <c r="M42" s="18">
        <f t="shared" si="10"/>
        <v>1926.468017539004</v>
      </c>
      <c r="N42" s="18">
        <f t="shared" si="11"/>
        <v>1926.468017539004</v>
      </c>
      <c r="O42" s="18">
        <f t="shared" si="12"/>
        <v>2131.4114236601749</v>
      </c>
      <c r="P42" s="18">
        <f t="shared" si="13"/>
        <v>2131.4114236601749</v>
      </c>
      <c r="Q42" s="42" t="s">
        <v>137</v>
      </c>
    </row>
    <row r="43" spans="1:17" s="19" customFormat="1" x14ac:dyDescent="0.15">
      <c r="A43" s="42" t="s">
        <v>25</v>
      </c>
      <c r="B43" s="33" t="s">
        <v>31</v>
      </c>
      <c r="C43" s="43">
        <v>14774.309999999996</v>
      </c>
      <c r="D43" s="17">
        <f t="shared" si="1"/>
        <v>1.6555499652066138E-2</v>
      </c>
      <c r="E43" s="43">
        <f t="shared" si="2"/>
        <v>31289.894342405001</v>
      </c>
      <c r="F43" s="43">
        <f t="shared" si="3"/>
        <v>38243.204196272782</v>
      </c>
      <c r="G43" s="43">
        <f t="shared" si="4"/>
        <v>38905.424182355426</v>
      </c>
      <c r="H43" s="43">
        <f t="shared" si="5"/>
        <v>38905.424182355426</v>
      </c>
      <c r="I43" s="43">
        <f t="shared" si="6"/>
        <v>43044.299095371964</v>
      </c>
      <c r="J43" s="43">
        <f t="shared" si="7"/>
        <v>43044.299095371964</v>
      </c>
      <c r="K43" s="18">
        <f t="shared" si="8"/>
        <v>3128.9894342405005</v>
      </c>
      <c r="L43" s="18">
        <f t="shared" si="9"/>
        <v>3824.3204196272782</v>
      </c>
      <c r="M43" s="18">
        <f t="shared" si="10"/>
        <v>3890.5424182355428</v>
      </c>
      <c r="N43" s="18">
        <f t="shared" si="11"/>
        <v>3890.5424182355428</v>
      </c>
      <c r="O43" s="18">
        <f t="shared" si="12"/>
        <v>4304.4299095371962</v>
      </c>
      <c r="P43" s="18">
        <f t="shared" si="13"/>
        <v>4304.4299095371962</v>
      </c>
      <c r="Q43" s="42" t="s">
        <v>128</v>
      </c>
    </row>
    <row r="44" spans="1:17" s="19" customFormat="1" x14ac:dyDescent="0.15">
      <c r="A44" s="42" t="s">
        <v>25</v>
      </c>
      <c r="B44" s="42" t="s">
        <v>32</v>
      </c>
      <c r="C44" s="43">
        <v>10407.030000000001</v>
      </c>
      <c r="D44" s="17">
        <f t="shared" si="1"/>
        <v>1.1661700718615078E-2</v>
      </c>
      <c r="E44" s="43">
        <f t="shared" si="2"/>
        <v>22040.614358182498</v>
      </c>
      <c r="F44" s="43">
        <f t="shared" si="3"/>
        <v>26938.528660000829</v>
      </c>
      <c r="G44" s="43">
        <f t="shared" si="4"/>
        <v>27404.996688745432</v>
      </c>
      <c r="H44" s="43">
        <f t="shared" si="5"/>
        <v>27404.996688745432</v>
      </c>
      <c r="I44" s="43">
        <f t="shared" si="6"/>
        <v>30320.4218683992</v>
      </c>
      <c r="J44" s="43">
        <f t="shared" si="7"/>
        <v>30320.4218683992</v>
      </c>
      <c r="K44" s="18">
        <f t="shared" si="8"/>
        <v>2204.0614358182497</v>
      </c>
      <c r="L44" s="18">
        <f t="shared" si="9"/>
        <v>2693.8528660000829</v>
      </c>
      <c r="M44" s="18">
        <f t="shared" si="10"/>
        <v>2740.4996688745432</v>
      </c>
      <c r="N44" s="18">
        <f t="shared" si="11"/>
        <v>2740.4996688745432</v>
      </c>
      <c r="O44" s="18">
        <f t="shared" si="12"/>
        <v>3032.0421868399203</v>
      </c>
      <c r="P44" s="18">
        <f t="shared" si="13"/>
        <v>3032.0421868399203</v>
      </c>
      <c r="Q44" s="42" t="s">
        <v>126</v>
      </c>
    </row>
    <row r="45" spans="1:17" s="19" customFormat="1" x14ac:dyDescent="0.15">
      <c r="A45" s="42" t="s">
        <v>33</v>
      </c>
      <c r="B45" s="42" t="s">
        <v>34</v>
      </c>
      <c r="C45" s="43">
        <v>4545.2700000000004</v>
      </c>
      <c r="D45" s="17">
        <f t="shared" si="1"/>
        <v>5.0932473938577636E-3</v>
      </c>
      <c r="E45" s="43">
        <f t="shared" si="2"/>
        <v>9626.2375743911725</v>
      </c>
      <c r="F45" s="43">
        <f t="shared" si="3"/>
        <v>11765.401479811435</v>
      </c>
      <c r="G45" s="43">
        <f t="shared" si="4"/>
        <v>11969.131375565745</v>
      </c>
      <c r="H45" s="43">
        <f t="shared" si="5"/>
        <v>11969.131375565745</v>
      </c>
      <c r="I45" s="43">
        <f t="shared" si="6"/>
        <v>13242.443224030185</v>
      </c>
      <c r="J45" s="43">
        <f t="shared" si="7"/>
        <v>13242.443224030185</v>
      </c>
      <c r="K45" s="18">
        <f t="shared" si="8"/>
        <v>962.6237574391173</v>
      </c>
      <c r="L45" s="18">
        <f t="shared" si="9"/>
        <v>1176.5401479811435</v>
      </c>
      <c r="M45" s="18">
        <f t="shared" si="10"/>
        <v>1196.9131375565746</v>
      </c>
      <c r="N45" s="18">
        <f t="shared" si="11"/>
        <v>1196.9131375565746</v>
      </c>
      <c r="O45" s="18">
        <f t="shared" si="12"/>
        <v>1324.2443224030185</v>
      </c>
      <c r="P45" s="18">
        <f t="shared" si="13"/>
        <v>1324.2443224030185</v>
      </c>
      <c r="Q45" s="42" t="s">
        <v>127</v>
      </c>
    </row>
    <row r="46" spans="1:17" s="19" customFormat="1" x14ac:dyDescent="0.15">
      <c r="A46" s="42" t="s">
        <v>33</v>
      </c>
      <c r="B46" s="33" t="s">
        <v>35</v>
      </c>
      <c r="C46" s="43">
        <v>14652.149999999994</v>
      </c>
      <c r="D46" s="17">
        <f t="shared" si="1"/>
        <v>1.641861205207017E-2</v>
      </c>
      <c r="E46" s="43">
        <f t="shared" si="2"/>
        <v>31031.17677841262</v>
      </c>
      <c r="F46" s="43">
        <f t="shared" si="3"/>
        <v>37926.993840282092</v>
      </c>
      <c r="G46" s="43">
        <f t="shared" si="4"/>
        <v>38583.738322364901</v>
      </c>
      <c r="H46" s="43">
        <f t="shared" si="5"/>
        <v>38583.738322364901</v>
      </c>
      <c r="I46" s="43">
        <f t="shared" si="6"/>
        <v>42688.391335382439</v>
      </c>
      <c r="J46" s="43">
        <f t="shared" si="7"/>
        <v>42688.391335382439</v>
      </c>
      <c r="K46" s="18">
        <f t="shared" si="8"/>
        <v>3103.1176778412623</v>
      </c>
      <c r="L46" s="18">
        <f t="shared" si="9"/>
        <v>3792.6993840282094</v>
      </c>
      <c r="M46" s="18">
        <f t="shared" si="10"/>
        <v>3858.3738322364902</v>
      </c>
      <c r="N46" s="18">
        <f t="shared" si="11"/>
        <v>3858.3738322364902</v>
      </c>
      <c r="O46" s="18">
        <f t="shared" si="12"/>
        <v>4268.8391335382439</v>
      </c>
      <c r="P46" s="18">
        <f t="shared" si="13"/>
        <v>4268.8391335382439</v>
      </c>
      <c r="Q46" s="42" t="s">
        <v>127</v>
      </c>
    </row>
    <row r="47" spans="1:17" s="19" customFormat="1" x14ac:dyDescent="0.15">
      <c r="A47" s="42" t="s">
        <v>33</v>
      </c>
      <c r="B47" s="33" t="s">
        <v>36</v>
      </c>
      <c r="C47" s="43">
        <v>16981.660000000003</v>
      </c>
      <c r="D47" s="17">
        <f t="shared" si="1"/>
        <v>1.9028967594527636E-2</v>
      </c>
      <c r="E47" s="43">
        <f t="shared" si="2"/>
        <v>35964.74875365723</v>
      </c>
      <c r="F47" s="43">
        <f t="shared" si="3"/>
        <v>43956.915143358841</v>
      </c>
      <c r="G47" s="43">
        <f t="shared" si="4"/>
        <v>44718.073847139945</v>
      </c>
      <c r="H47" s="43">
        <f t="shared" si="5"/>
        <v>44718.073847139945</v>
      </c>
      <c r="I47" s="43">
        <f t="shared" si="6"/>
        <v>49475.315745771855</v>
      </c>
      <c r="J47" s="43">
        <f t="shared" si="7"/>
        <v>49475.315745771855</v>
      </c>
      <c r="K47" s="18">
        <f t="shared" si="8"/>
        <v>3596.4748753657232</v>
      </c>
      <c r="L47" s="18">
        <f t="shared" si="9"/>
        <v>4395.6915143358847</v>
      </c>
      <c r="M47" s="18">
        <f t="shared" si="10"/>
        <v>4471.8073847139949</v>
      </c>
      <c r="N47" s="18">
        <f t="shared" si="11"/>
        <v>4471.8073847139949</v>
      </c>
      <c r="O47" s="18">
        <f t="shared" si="12"/>
        <v>4947.5315745771859</v>
      </c>
      <c r="P47" s="18">
        <f t="shared" si="13"/>
        <v>4947.5315745771859</v>
      </c>
      <c r="Q47" s="42" t="s">
        <v>132</v>
      </c>
    </row>
    <row r="48" spans="1:17" s="19" customFormat="1" x14ac:dyDescent="0.15">
      <c r="A48" s="42" t="s">
        <v>33</v>
      </c>
      <c r="B48" s="42" t="s">
        <v>37</v>
      </c>
      <c r="C48" s="43">
        <v>6115.41</v>
      </c>
      <c r="D48" s="17">
        <f t="shared" si="1"/>
        <v>6.8526833488157359E-3</v>
      </c>
      <c r="E48" s="43">
        <f t="shared" si="2"/>
        <v>12951.571529261741</v>
      </c>
      <c r="F48" s="43">
        <f t="shared" si="3"/>
        <v>15829.69853576435</v>
      </c>
      <c r="G48" s="43">
        <f t="shared" si="4"/>
        <v>16103.80586971698</v>
      </c>
      <c r="H48" s="43">
        <f t="shared" si="5"/>
        <v>16103.80586971698</v>
      </c>
      <c r="I48" s="43">
        <f t="shared" si="6"/>
        <v>17816.976706920912</v>
      </c>
      <c r="J48" s="43">
        <f t="shared" si="7"/>
        <v>17816.976706920912</v>
      </c>
      <c r="K48" s="18">
        <f t="shared" si="8"/>
        <v>1295.1571529261741</v>
      </c>
      <c r="L48" s="18">
        <f t="shared" si="9"/>
        <v>1582.9698535764351</v>
      </c>
      <c r="M48" s="18">
        <f t="shared" si="10"/>
        <v>1610.380586971698</v>
      </c>
      <c r="N48" s="18">
        <f t="shared" si="11"/>
        <v>1610.380586971698</v>
      </c>
      <c r="O48" s="18">
        <f t="shared" si="12"/>
        <v>1781.6976706920914</v>
      </c>
      <c r="P48" s="18">
        <f t="shared" si="13"/>
        <v>1781.6976706920914</v>
      </c>
      <c r="Q48" s="42" t="s">
        <v>127</v>
      </c>
    </row>
    <row r="49" spans="1:17" s="19" customFormat="1" x14ac:dyDescent="0.15">
      <c r="A49" s="42" t="s">
        <v>33</v>
      </c>
      <c r="B49" s="42" t="s">
        <v>160</v>
      </c>
      <c r="C49" s="43">
        <v>5708.1599999999989</v>
      </c>
      <c r="D49" s="17">
        <f t="shared" si="1"/>
        <v>6.3963353208331131E-3</v>
      </c>
      <c r="E49" s="43">
        <f t="shared" si="2"/>
        <v>12089.073756374584</v>
      </c>
      <c r="F49" s="43">
        <f t="shared" si="3"/>
        <v>14775.534591124491</v>
      </c>
      <c r="G49" s="43">
        <f t="shared" si="4"/>
        <v>15031.388003957816</v>
      </c>
      <c r="H49" s="43">
        <f t="shared" si="5"/>
        <v>15031.388003957816</v>
      </c>
      <c r="I49" s="43">
        <f t="shared" si="6"/>
        <v>16630.471834166096</v>
      </c>
      <c r="J49" s="43">
        <f t="shared" si="7"/>
        <v>16630.471834166096</v>
      </c>
      <c r="K49" s="18">
        <f t="shared" si="8"/>
        <v>1208.9073756374585</v>
      </c>
      <c r="L49" s="18">
        <f t="shared" si="9"/>
        <v>1477.5534591124492</v>
      </c>
      <c r="M49" s="18">
        <f t="shared" si="10"/>
        <v>1503.1388003957818</v>
      </c>
      <c r="N49" s="18">
        <f t="shared" si="11"/>
        <v>1503.1388003957818</v>
      </c>
      <c r="O49" s="18">
        <f t="shared" si="12"/>
        <v>1663.0471834166096</v>
      </c>
      <c r="P49" s="18">
        <f t="shared" si="13"/>
        <v>1663.0471834166096</v>
      </c>
      <c r="Q49" s="42" t="s">
        <v>127</v>
      </c>
    </row>
    <row r="50" spans="1:17" s="19" customFormat="1" x14ac:dyDescent="0.15">
      <c r="A50" s="42" t="s">
        <v>33</v>
      </c>
      <c r="B50" s="33" t="s">
        <v>38</v>
      </c>
      <c r="C50" s="43">
        <v>21278.42</v>
      </c>
      <c r="D50" s="17">
        <f t="shared" si="1"/>
        <v>2.3843744642322875E-2</v>
      </c>
      <c r="E50" s="43">
        <f t="shared" si="2"/>
        <v>45064.677373990235</v>
      </c>
      <c r="F50" s="43">
        <f t="shared" si="3"/>
        <v>55079.050123765839</v>
      </c>
      <c r="G50" s="43">
        <f t="shared" si="4"/>
        <v>56032.799909458758</v>
      </c>
      <c r="H50" s="43">
        <f t="shared" si="5"/>
        <v>56032.799909458758</v>
      </c>
      <c r="I50" s="43">
        <f t="shared" si="6"/>
        <v>61993.736070039478</v>
      </c>
      <c r="J50" s="43">
        <f t="shared" si="7"/>
        <v>61993.736070039478</v>
      </c>
      <c r="K50" s="18">
        <f t="shared" si="8"/>
        <v>4506.4677373990235</v>
      </c>
      <c r="L50" s="18">
        <f t="shared" si="9"/>
        <v>5507.9050123765846</v>
      </c>
      <c r="M50" s="18">
        <f t="shared" si="10"/>
        <v>5603.2799909458763</v>
      </c>
      <c r="N50" s="18">
        <f t="shared" si="11"/>
        <v>5603.2799909458763</v>
      </c>
      <c r="O50" s="18">
        <f t="shared" si="12"/>
        <v>6199.3736070039486</v>
      </c>
      <c r="P50" s="18">
        <f t="shared" si="13"/>
        <v>6199.3736070039486</v>
      </c>
      <c r="Q50" s="42" t="s">
        <v>127</v>
      </c>
    </row>
    <row r="51" spans="1:17" s="19" customFormat="1" x14ac:dyDescent="0.15">
      <c r="A51" s="42" t="s">
        <v>33</v>
      </c>
      <c r="B51" s="33" t="s">
        <v>39</v>
      </c>
      <c r="C51" s="43">
        <v>37580.680000000015</v>
      </c>
      <c r="D51" s="17">
        <f t="shared" si="1"/>
        <v>4.2111403826263924E-2</v>
      </c>
      <c r="E51" s="43">
        <f t="shared" si="2"/>
        <v>79590.553231638813</v>
      </c>
      <c r="F51" s="43">
        <f t="shared" si="3"/>
        <v>97277.342838669661</v>
      </c>
      <c r="G51" s="43">
        <f t="shared" si="4"/>
        <v>98961.798991720221</v>
      </c>
      <c r="H51" s="43">
        <f t="shared" si="5"/>
        <v>98961.798991720221</v>
      </c>
      <c r="I51" s="43">
        <f t="shared" si="6"/>
        <v>109489.6499482862</v>
      </c>
      <c r="J51" s="43">
        <f t="shared" si="7"/>
        <v>109489.6499482862</v>
      </c>
      <c r="K51" s="18">
        <f t="shared" si="8"/>
        <v>7959.0553231638814</v>
      </c>
      <c r="L51" s="18">
        <f t="shared" si="9"/>
        <v>9727.7342838669665</v>
      </c>
      <c r="M51" s="18">
        <f t="shared" si="10"/>
        <v>9896.1798991720225</v>
      </c>
      <c r="N51" s="18">
        <f t="shared" si="11"/>
        <v>9896.1798991720225</v>
      </c>
      <c r="O51" s="18">
        <f t="shared" si="12"/>
        <v>10948.964994828621</v>
      </c>
      <c r="P51" s="18">
        <f t="shared" si="13"/>
        <v>10948.964994828621</v>
      </c>
      <c r="Q51" s="42" t="s">
        <v>127</v>
      </c>
    </row>
    <row r="52" spans="1:17" s="19" customFormat="1" x14ac:dyDescent="0.15">
      <c r="A52" s="42" t="s">
        <v>33</v>
      </c>
      <c r="B52" s="42" t="s">
        <v>40</v>
      </c>
      <c r="C52" s="43">
        <v>7458.170000000001</v>
      </c>
      <c r="D52" s="17">
        <f t="shared" si="1"/>
        <v>8.3573263888499817E-3</v>
      </c>
      <c r="E52" s="43">
        <f t="shared" si="2"/>
        <v>15795.346874926465</v>
      </c>
      <c r="F52" s="43">
        <f t="shared" si="3"/>
        <v>19305.423958243457</v>
      </c>
      <c r="G52" s="43">
        <f t="shared" si="4"/>
        <v>19639.717013797457</v>
      </c>
      <c r="H52" s="43">
        <f t="shared" si="5"/>
        <v>19639.717013797457</v>
      </c>
      <c r="I52" s="43">
        <f t="shared" si="6"/>
        <v>21729.048611009952</v>
      </c>
      <c r="J52" s="43">
        <f t="shared" si="7"/>
        <v>21729.048611009952</v>
      </c>
      <c r="K52" s="18">
        <f t="shared" si="8"/>
        <v>1579.5346874926465</v>
      </c>
      <c r="L52" s="18">
        <f t="shared" si="9"/>
        <v>1930.5423958243457</v>
      </c>
      <c r="M52" s="18">
        <f t="shared" si="10"/>
        <v>1963.9717013797458</v>
      </c>
      <c r="N52" s="18">
        <f t="shared" si="11"/>
        <v>1963.9717013797458</v>
      </c>
      <c r="O52" s="18">
        <f t="shared" si="12"/>
        <v>2172.9048611009953</v>
      </c>
      <c r="P52" s="18">
        <f t="shared" si="13"/>
        <v>2172.9048611009953</v>
      </c>
      <c r="Q52" s="42" t="s">
        <v>131</v>
      </c>
    </row>
    <row r="53" spans="1:17" s="19" customFormat="1" x14ac:dyDescent="0.15">
      <c r="A53" s="42" t="s">
        <v>33</v>
      </c>
      <c r="B53" s="42" t="s">
        <v>41</v>
      </c>
      <c r="C53" s="43">
        <v>9632.0199999999986</v>
      </c>
      <c r="D53" s="17">
        <f t="shared" si="1"/>
        <v>1.0793255573945188E-2</v>
      </c>
      <c r="E53" s="43">
        <f t="shared" si="2"/>
        <v>20399.253034756406</v>
      </c>
      <c r="F53" s="43">
        <f t="shared" si="3"/>
        <v>24932.420375813384</v>
      </c>
      <c r="G53" s="43">
        <f t="shared" si="4"/>
        <v>25364.150598771193</v>
      </c>
      <c r="H53" s="43">
        <f t="shared" si="5"/>
        <v>25364.150598771193</v>
      </c>
      <c r="I53" s="43">
        <f t="shared" si="6"/>
        <v>28062.464492257488</v>
      </c>
      <c r="J53" s="43">
        <f t="shared" si="7"/>
        <v>28062.464492257488</v>
      </c>
      <c r="K53" s="18">
        <f t="shared" si="8"/>
        <v>2039.9253034756407</v>
      </c>
      <c r="L53" s="18">
        <f t="shared" si="9"/>
        <v>2493.2420375813385</v>
      </c>
      <c r="M53" s="18">
        <f t="shared" si="10"/>
        <v>2536.4150598771193</v>
      </c>
      <c r="N53" s="18">
        <f t="shared" si="11"/>
        <v>2536.4150598771193</v>
      </c>
      <c r="O53" s="18">
        <f t="shared" si="12"/>
        <v>2806.2464492257491</v>
      </c>
      <c r="P53" s="18">
        <f t="shared" si="13"/>
        <v>2806.2464492257491</v>
      </c>
      <c r="Q53" s="42" t="s">
        <v>127</v>
      </c>
    </row>
    <row r="54" spans="1:17" s="19" customFormat="1" x14ac:dyDescent="0.15">
      <c r="A54" s="42" t="s">
        <v>33</v>
      </c>
      <c r="B54" s="42" t="s">
        <v>42</v>
      </c>
      <c r="C54" s="43">
        <v>12303.210000000001</v>
      </c>
      <c r="D54" s="17">
        <f t="shared" si="1"/>
        <v>1.3786484030340282E-2</v>
      </c>
      <c r="E54" s="43">
        <f t="shared" si="2"/>
        <v>26056.454817343132</v>
      </c>
      <c r="F54" s="43">
        <f t="shared" si="3"/>
        <v>31846.778110086052</v>
      </c>
      <c r="G54" s="43">
        <f t="shared" si="4"/>
        <v>32398.237471299664</v>
      </c>
      <c r="H54" s="43">
        <f t="shared" si="5"/>
        <v>32398.237471299664</v>
      </c>
      <c r="I54" s="43">
        <f t="shared" si="6"/>
        <v>35844.858478884737</v>
      </c>
      <c r="J54" s="43">
        <f t="shared" si="7"/>
        <v>35844.858478884737</v>
      </c>
      <c r="K54" s="18">
        <f t="shared" si="8"/>
        <v>2605.6454817343133</v>
      </c>
      <c r="L54" s="18">
        <f t="shared" si="9"/>
        <v>3184.6778110086052</v>
      </c>
      <c r="M54" s="18">
        <f t="shared" si="10"/>
        <v>3239.8237471299667</v>
      </c>
      <c r="N54" s="18">
        <f t="shared" si="11"/>
        <v>3239.8237471299667</v>
      </c>
      <c r="O54" s="18">
        <f t="shared" si="12"/>
        <v>3584.4858478884739</v>
      </c>
      <c r="P54" s="18">
        <f t="shared" si="13"/>
        <v>3584.4858478884739</v>
      </c>
      <c r="Q54" s="42" t="s">
        <v>128</v>
      </c>
    </row>
    <row r="55" spans="1:17" s="19" customFormat="1" x14ac:dyDescent="0.15">
      <c r="A55" s="42" t="s">
        <v>33</v>
      </c>
      <c r="B55" s="42" t="s">
        <v>43</v>
      </c>
      <c r="C55" s="43">
        <v>10483.200000000001</v>
      </c>
      <c r="D55" s="17">
        <f t="shared" si="1"/>
        <v>1.1747053767826709E-2</v>
      </c>
      <c r="E55" s="43">
        <f t="shared" si="2"/>
        <v>22201.931621192478</v>
      </c>
      <c r="F55" s="43">
        <f t="shared" si="3"/>
        <v>27135.694203679697</v>
      </c>
      <c r="G55" s="43">
        <f t="shared" si="4"/>
        <v>27605.576354392764</v>
      </c>
      <c r="H55" s="43">
        <f t="shared" si="5"/>
        <v>27605.576354392764</v>
      </c>
      <c r="I55" s="43">
        <f t="shared" si="6"/>
        <v>30542.339796349443</v>
      </c>
      <c r="J55" s="43">
        <f t="shared" si="7"/>
        <v>30542.339796349443</v>
      </c>
      <c r="K55" s="18">
        <f t="shared" si="8"/>
        <v>2220.193162119248</v>
      </c>
      <c r="L55" s="18">
        <f t="shared" si="9"/>
        <v>2713.56942036797</v>
      </c>
      <c r="M55" s="18">
        <f t="shared" si="10"/>
        <v>2760.5576354392765</v>
      </c>
      <c r="N55" s="18">
        <f t="shared" si="11"/>
        <v>2760.5576354392765</v>
      </c>
      <c r="O55" s="18">
        <f t="shared" si="12"/>
        <v>3054.2339796349443</v>
      </c>
      <c r="P55" s="18">
        <f t="shared" si="13"/>
        <v>3054.2339796349443</v>
      </c>
      <c r="Q55" s="42" t="s">
        <v>125</v>
      </c>
    </row>
    <row r="56" spans="1:17" s="19" customFormat="1" x14ac:dyDescent="0.15">
      <c r="A56" s="42" t="s">
        <v>33</v>
      </c>
      <c r="B56" s="42" t="s">
        <v>44</v>
      </c>
      <c r="C56" s="43">
        <v>7633.5300000000016</v>
      </c>
      <c r="D56" s="17">
        <f t="shared" si="1"/>
        <v>8.5538277766634453E-3</v>
      </c>
      <c r="E56" s="43">
        <f t="shared" si="2"/>
        <v>16166.734497893911</v>
      </c>
      <c r="F56" s="43">
        <f t="shared" si="3"/>
        <v>19759.342164092559</v>
      </c>
      <c r="G56" s="43">
        <f t="shared" si="4"/>
        <v>20101.495275159097</v>
      </c>
      <c r="H56" s="43">
        <f t="shared" si="5"/>
        <v>20101.495275159097</v>
      </c>
      <c r="I56" s="43">
        <f t="shared" si="6"/>
        <v>22239.952219324958</v>
      </c>
      <c r="J56" s="43">
        <f t="shared" si="7"/>
        <v>22239.952219324958</v>
      </c>
      <c r="K56" s="18">
        <f t="shared" si="8"/>
        <v>1616.6734497893913</v>
      </c>
      <c r="L56" s="18">
        <f t="shared" si="9"/>
        <v>1975.9342164092559</v>
      </c>
      <c r="M56" s="18">
        <f t="shared" si="10"/>
        <v>2010.1495275159098</v>
      </c>
      <c r="N56" s="18">
        <f t="shared" si="11"/>
        <v>2010.1495275159098</v>
      </c>
      <c r="O56" s="18">
        <f t="shared" si="12"/>
        <v>2223.995221932496</v>
      </c>
      <c r="P56" s="18">
        <f t="shared" si="13"/>
        <v>2223.995221932496</v>
      </c>
      <c r="Q56" s="42" t="s">
        <v>132</v>
      </c>
    </row>
    <row r="57" spans="1:17" s="19" customFormat="1" x14ac:dyDescent="0.15">
      <c r="A57" s="42" t="s">
        <v>33</v>
      </c>
      <c r="B57" s="42" t="s">
        <v>161</v>
      </c>
      <c r="C57" s="43">
        <v>3435.7599999999998</v>
      </c>
      <c r="D57" s="17">
        <f t="shared" si="1"/>
        <v>3.8499749554857569E-3</v>
      </c>
      <c r="E57" s="43">
        <f t="shared" si="2"/>
        <v>7276.4526658680807</v>
      </c>
      <c r="F57" s="43">
        <f t="shared" si="3"/>
        <v>8893.442147172098</v>
      </c>
      <c r="G57" s="43">
        <f t="shared" si="4"/>
        <v>9047.4411453915291</v>
      </c>
      <c r="H57" s="43">
        <f t="shared" si="5"/>
        <v>9047.4411453915291</v>
      </c>
      <c r="I57" s="43">
        <f t="shared" si="6"/>
        <v>10009.934884262968</v>
      </c>
      <c r="J57" s="43">
        <f t="shared" si="7"/>
        <v>10009.934884262968</v>
      </c>
      <c r="K57" s="18">
        <f t="shared" si="8"/>
        <v>727.64526658680813</v>
      </c>
      <c r="L57" s="18">
        <f t="shared" si="9"/>
        <v>889.34421471720987</v>
      </c>
      <c r="M57" s="18">
        <f t="shared" si="10"/>
        <v>904.74411453915297</v>
      </c>
      <c r="N57" s="18">
        <f t="shared" si="11"/>
        <v>904.74411453915297</v>
      </c>
      <c r="O57" s="18">
        <f t="shared" si="12"/>
        <v>1000.9934884262968</v>
      </c>
      <c r="P57" s="18">
        <f t="shared" si="13"/>
        <v>1000.9934884262968</v>
      </c>
      <c r="Q57" s="42" t="s">
        <v>127</v>
      </c>
    </row>
    <row r="58" spans="1:17" s="19" customFormat="1" x14ac:dyDescent="0.15">
      <c r="A58" s="42" t="s">
        <v>33</v>
      </c>
      <c r="B58" s="42" t="s">
        <v>45</v>
      </c>
      <c r="C58" s="43">
        <v>1871.67</v>
      </c>
      <c r="D58" s="17">
        <f t="shared" si="1"/>
        <v>2.097318388052142E-3</v>
      </c>
      <c r="E58" s="43">
        <f t="shared" si="2"/>
        <v>3963.9317534185484</v>
      </c>
      <c r="F58" s="43">
        <f t="shared" si="3"/>
        <v>4844.8054764004482</v>
      </c>
      <c r="G58" s="43">
        <f t="shared" si="4"/>
        <v>4928.698211922534</v>
      </c>
      <c r="H58" s="43">
        <f t="shared" si="5"/>
        <v>4928.698211922534</v>
      </c>
      <c r="I58" s="43">
        <f t="shared" si="6"/>
        <v>5453.0278089355688</v>
      </c>
      <c r="J58" s="43">
        <f t="shared" si="7"/>
        <v>5453.0278089355688</v>
      </c>
      <c r="K58" s="18">
        <f t="shared" si="8"/>
        <v>396.39317534185489</v>
      </c>
      <c r="L58" s="18">
        <f t="shared" si="9"/>
        <v>484.48054764004485</v>
      </c>
      <c r="M58" s="18">
        <f t="shared" si="10"/>
        <v>492.86982119225343</v>
      </c>
      <c r="N58" s="18">
        <f t="shared" si="11"/>
        <v>492.86982119225343</v>
      </c>
      <c r="O58" s="18">
        <f t="shared" si="12"/>
        <v>545.30278089355693</v>
      </c>
      <c r="P58" s="18">
        <f t="shared" si="13"/>
        <v>545.30278089355693</v>
      </c>
      <c r="Q58" s="42" t="s">
        <v>125</v>
      </c>
    </row>
    <row r="59" spans="1:17" s="19" customFormat="1" x14ac:dyDescent="0.15">
      <c r="A59" s="42" t="s">
        <v>33</v>
      </c>
      <c r="B59" s="42" t="s">
        <v>46</v>
      </c>
      <c r="C59" s="43">
        <v>6750.85</v>
      </c>
      <c r="D59" s="17">
        <f t="shared" si="1"/>
        <v>7.564731945258407E-3</v>
      </c>
      <c r="E59" s="43">
        <f t="shared" si="2"/>
        <v>14297.343376538389</v>
      </c>
      <c r="F59" s="43">
        <f t="shared" si="3"/>
        <v>17474.530793546921</v>
      </c>
      <c r="G59" s="43">
        <f t="shared" si="4"/>
        <v>17777.120071357258</v>
      </c>
      <c r="H59" s="43">
        <f t="shared" si="5"/>
        <v>17777.120071357258</v>
      </c>
      <c r="I59" s="43">
        <f t="shared" si="6"/>
        <v>19668.303057671859</v>
      </c>
      <c r="J59" s="43">
        <f t="shared" si="7"/>
        <v>19668.303057671859</v>
      </c>
      <c r="K59" s="18">
        <f t="shared" si="8"/>
        <v>1429.734337653839</v>
      </c>
      <c r="L59" s="18">
        <f t="shared" si="9"/>
        <v>1747.4530793546921</v>
      </c>
      <c r="M59" s="18">
        <f t="shared" si="10"/>
        <v>1777.7120071357258</v>
      </c>
      <c r="N59" s="18">
        <f t="shared" si="11"/>
        <v>1777.7120071357258</v>
      </c>
      <c r="O59" s="18">
        <f t="shared" si="12"/>
        <v>1966.830305767186</v>
      </c>
      <c r="P59" s="18">
        <f t="shared" si="13"/>
        <v>1966.830305767186</v>
      </c>
      <c r="Q59" s="42" t="s">
        <v>138</v>
      </c>
    </row>
    <row r="60" spans="1:17" s="19" customFormat="1" x14ac:dyDescent="0.15">
      <c r="A60" s="42" t="s">
        <v>33</v>
      </c>
      <c r="B60" s="33" t="s">
        <v>162</v>
      </c>
      <c r="C60" s="43">
        <v>13563.73</v>
      </c>
      <c r="D60" s="17">
        <f t="shared" si="1"/>
        <v>1.5198972222440108E-2</v>
      </c>
      <c r="E60" s="43">
        <f t="shared" si="2"/>
        <v>28726.057500411804</v>
      </c>
      <c r="F60" s="43">
        <f t="shared" si="3"/>
        <v>35109.625833836646</v>
      </c>
      <c r="G60" s="43">
        <f t="shared" si="4"/>
        <v>35717.584722734253</v>
      </c>
      <c r="H60" s="43">
        <f t="shared" si="5"/>
        <v>35717.584722734253</v>
      </c>
      <c r="I60" s="43">
        <f t="shared" si="6"/>
        <v>39517.327778344283</v>
      </c>
      <c r="J60" s="43">
        <f t="shared" si="7"/>
        <v>39517.327778344283</v>
      </c>
      <c r="K60" s="18">
        <f t="shared" si="8"/>
        <v>2872.6057500411807</v>
      </c>
      <c r="L60" s="18">
        <f t="shared" si="9"/>
        <v>3510.9625833836649</v>
      </c>
      <c r="M60" s="18">
        <f t="shared" si="10"/>
        <v>3571.7584722734255</v>
      </c>
      <c r="N60" s="18">
        <f t="shared" si="11"/>
        <v>3571.7584722734255</v>
      </c>
      <c r="O60" s="18">
        <f t="shared" si="12"/>
        <v>3951.7327778344284</v>
      </c>
      <c r="P60" s="18">
        <f t="shared" si="13"/>
        <v>3951.7327778344284</v>
      </c>
      <c r="Q60" s="42" t="s">
        <v>125</v>
      </c>
    </row>
    <row r="61" spans="1:17" s="19" customFormat="1" x14ac:dyDescent="0.15">
      <c r="A61" s="42" t="s">
        <v>33</v>
      </c>
      <c r="B61" s="42" t="s">
        <v>163</v>
      </c>
      <c r="C61" s="43">
        <v>9187.02</v>
      </c>
      <c r="D61" s="17">
        <f t="shared" si="1"/>
        <v>1.0294606408930415E-2</v>
      </c>
      <c r="E61" s="43">
        <f t="shared" si="2"/>
        <v>19456.806112878483</v>
      </c>
      <c r="F61" s="43">
        <f t="shared" si="3"/>
        <v>23780.540804629258</v>
      </c>
      <c r="G61" s="43">
        <f t="shared" si="4"/>
        <v>24192.325060986477</v>
      </c>
      <c r="H61" s="43">
        <f t="shared" si="5"/>
        <v>24192.325060986477</v>
      </c>
      <c r="I61" s="43">
        <f t="shared" si="6"/>
        <v>26765.97666321908</v>
      </c>
      <c r="J61" s="43">
        <f t="shared" si="7"/>
        <v>26765.97666321908</v>
      </c>
      <c r="K61" s="18">
        <f t="shared" si="8"/>
        <v>1945.6806112878485</v>
      </c>
      <c r="L61" s="18">
        <f t="shared" si="9"/>
        <v>2378.0540804629259</v>
      </c>
      <c r="M61" s="18">
        <f t="shared" si="10"/>
        <v>2419.2325060986477</v>
      </c>
      <c r="N61" s="18">
        <f t="shared" si="11"/>
        <v>2419.2325060986477</v>
      </c>
      <c r="O61" s="18">
        <f t="shared" si="12"/>
        <v>2676.597666321908</v>
      </c>
      <c r="P61" s="18">
        <f t="shared" si="13"/>
        <v>2676.597666321908</v>
      </c>
      <c r="Q61" s="42" t="s">
        <v>131</v>
      </c>
    </row>
    <row r="62" spans="1:17" s="19" customFormat="1" x14ac:dyDescent="0.15">
      <c r="A62" s="42" t="s">
        <v>47</v>
      </c>
      <c r="B62" s="33" t="s">
        <v>164</v>
      </c>
      <c r="C62" s="43">
        <v>95251.699999999983</v>
      </c>
      <c r="D62" s="17">
        <f t="shared" si="1"/>
        <v>0.10673523746345571</v>
      </c>
      <c r="E62" s="43">
        <f t="shared" si="2"/>
        <v>201729.59880593131</v>
      </c>
      <c r="F62" s="43">
        <f t="shared" si="3"/>
        <v>246558.39854058271</v>
      </c>
      <c r="G62" s="43">
        <f t="shared" si="4"/>
        <v>250827.80803912092</v>
      </c>
      <c r="H62" s="43">
        <f t="shared" si="5"/>
        <v>250827.80803912092</v>
      </c>
      <c r="I62" s="43">
        <f t="shared" si="6"/>
        <v>277511.61740498483</v>
      </c>
      <c r="J62" s="43">
        <f t="shared" si="7"/>
        <v>277511.61740498483</v>
      </c>
      <c r="K62" s="18">
        <f t="shared" si="8"/>
        <v>20172.959880593131</v>
      </c>
      <c r="L62" s="18">
        <f t="shared" si="9"/>
        <v>24655.839854058271</v>
      </c>
      <c r="M62" s="18">
        <f t="shared" si="10"/>
        <v>25082.780803912094</v>
      </c>
      <c r="N62" s="18">
        <f t="shared" si="11"/>
        <v>25082.780803912094</v>
      </c>
      <c r="O62" s="18">
        <f t="shared" si="12"/>
        <v>27751.161740498486</v>
      </c>
      <c r="P62" s="18">
        <f t="shared" si="13"/>
        <v>27751.161740498486</v>
      </c>
      <c r="Q62" s="42" t="s">
        <v>132</v>
      </c>
    </row>
    <row r="63" spans="1:17" s="19" customFormat="1" x14ac:dyDescent="0.15">
      <c r="A63" s="42" t="s">
        <v>48</v>
      </c>
      <c r="B63" s="42" t="s">
        <v>49</v>
      </c>
      <c r="C63" s="43">
        <v>11445.979999999994</v>
      </c>
      <c r="D63" s="17">
        <f t="shared" si="1"/>
        <v>1.2825906448934396E-2</v>
      </c>
      <c r="E63" s="43">
        <f t="shared" si="2"/>
        <v>24240.96318848601</v>
      </c>
      <c r="F63" s="43">
        <f t="shared" si="3"/>
        <v>29627.843897038456</v>
      </c>
      <c r="G63" s="43">
        <f t="shared" si="4"/>
        <v>30140.88015499583</v>
      </c>
      <c r="H63" s="43">
        <f t="shared" si="5"/>
        <v>30140.88015499583</v>
      </c>
      <c r="I63" s="43">
        <f t="shared" si="6"/>
        <v>33347.35676722943</v>
      </c>
      <c r="J63" s="43">
        <f t="shared" si="7"/>
        <v>33347.35676722943</v>
      </c>
      <c r="K63" s="18">
        <f t="shared" si="8"/>
        <v>2424.0963188486012</v>
      </c>
      <c r="L63" s="18">
        <f t="shared" si="9"/>
        <v>2962.7843897038456</v>
      </c>
      <c r="M63" s="18">
        <f t="shared" si="10"/>
        <v>3014.088015499583</v>
      </c>
      <c r="N63" s="18">
        <f t="shared" si="11"/>
        <v>3014.088015499583</v>
      </c>
      <c r="O63" s="18">
        <f t="shared" si="12"/>
        <v>3334.735676722943</v>
      </c>
      <c r="P63" s="18">
        <f t="shared" si="13"/>
        <v>3334.735676722943</v>
      </c>
      <c r="Q63" s="42" t="s">
        <v>134</v>
      </c>
    </row>
    <row r="64" spans="1:17" s="19" customFormat="1" x14ac:dyDescent="0.15">
      <c r="A64" s="42" t="s">
        <v>48</v>
      </c>
      <c r="B64" s="42" t="s">
        <v>50</v>
      </c>
      <c r="C64" s="43">
        <v>6542.6599999999989</v>
      </c>
      <c r="D64" s="17">
        <f t="shared" si="1"/>
        <v>7.331442575225988E-3</v>
      </c>
      <c r="E64" s="43">
        <f t="shared" si="2"/>
        <v>13856.426467177118</v>
      </c>
      <c r="F64" s="43">
        <f t="shared" si="3"/>
        <v>16935.632348772033</v>
      </c>
      <c r="G64" s="43">
        <f t="shared" si="4"/>
        <v>17228.890051781073</v>
      </c>
      <c r="H64" s="43">
        <f t="shared" si="5"/>
        <v>17228.890051781073</v>
      </c>
      <c r="I64" s="43">
        <f t="shared" si="6"/>
        <v>19061.750695587569</v>
      </c>
      <c r="J64" s="43">
        <f t="shared" si="7"/>
        <v>19061.750695587569</v>
      </c>
      <c r="K64" s="18">
        <f t="shared" si="8"/>
        <v>1385.6426467177118</v>
      </c>
      <c r="L64" s="18">
        <f t="shared" si="9"/>
        <v>1693.5632348772033</v>
      </c>
      <c r="M64" s="18">
        <f t="shared" si="10"/>
        <v>1722.8890051781073</v>
      </c>
      <c r="N64" s="18">
        <f t="shared" si="11"/>
        <v>1722.8890051781073</v>
      </c>
      <c r="O64" s="18">
        <f t="shared" si="12"/>
        <v>1906.1750695587571</v>
      </c>
      <c r="P64" s="18">
        <f t="shared" si="13"/>
        <v>1906.1750695587571</v>
      </c>
      <c r="Q64" s="42" t="s">
        <v>127</v>
      </c>
    </row>
    <row r="65" spans="1:17" s="19" customFormat="1" x14ac:dyDescent="0.15">
      <c r="A65" s="42" t="s">
        <v>48</v>
      </c>
      <c r="B65" s="33" t="s">
        <v>51</v>
      </c>
      <c r="C65" s="43">
        <v>18679.779999999995</v>
      </c>
      <c r="D65" s="17">
        <f t="shared" si="1"/>
        <v>2.093181280822401E-2</v>
      </c>
      <c r="E65" s="43">
        <f t="shared" si="2"/>
        <v>39561.126207543377</v>
      </c>
      <c r="F65" s="43">
        <f t="shared" si="3"/>
        <v>48352.487586997464</v>
      </c>
      <c r="G65" s="43">
        <f t="shared" si="4"/>
        <v>49189.76009932642</v>
      </c>
      <c r="H65" s="43">
        <f t="shared" si="5"/>
        <v>49189.76009932642</v>
      </c>
      <c r="I65" s="43">
        <f t="shared" si="6"/>
        <v>54422.713301382428</v>
      </c>
      <c r="J65" s="43">
        <f t="shared" si="7"/>
        <v>54422.713301382428</v>
      </c>
      <c r="K65" s="18">
        <f t="shared" si="8"/>
        <v>3956.112620754338</v>
      </c>
      <c r="L65" s="18">
        <f t="shared" si="9"/>
        <v>4835.2487586997468</v>
      </c>
      <c r="M65" s="18">
        <f t="shared" si="10"/>
        <v>4918.9760099326422</v>
      </c>
      <c r="N65" s="18">
        <f t="shared" si="11"/>
        <v>4918.9760099326422</v>
      </c>
      <c r="O65" s="18">
        <f t="shared" si="12"/>
        <v>5442.2713301382428</v>
      </c>
      <c r="P65" s="18">
        <f t="shared" si="13"/>
        <v>5442.2713301382428</v>
      </c>
      <c r="Q65" s="42" t="s">
        <v>134</v>
      </c>
    </row>
    <row r="66" spans="1:17" s="19" customFormat="1" x14ac:dyDescent="0.15">
      <c r="A66" s="42" t="s">
        <v>48</v>
      </c>
      <c r="B66" s="33" t="s">
        <v>52</v>
      </c>
      <c r="C66" s="43">
        <v>14571.77</v>
      </c>
      <c r="D66" s="17">
        <f t="shared" si="1"/>
        <v>1.6328541445589533E-2</v>
      </c>
      <c r="E66" s="43">
        <f t="shared" si="2"/>
        <v>30860.943332164217</v>
      </c>
      <c r="F66" s="43">
        <f t="shared" si="3"/>
        <v>37718.930739311822</v>
      </c>
      <c r="G66" s="43">
        <f t="shared" si="4"/>
        <v>38372.072397135402</v>
      </c>
      <c r="H66" s="43">
        <f t="shared" si="5"/>
        <v>38372.072397135402</v>
      </c>
      <c r="I66" s="43">
        <f t="shared" si="6"/>
        <v>42454.207758532786</v>
      </c>
      <c r="J66" s="43">
        <f t="shared" si="7"/>
        <v>42454.207758532786</v>
      </c>
      <c r="K66" s="18">
        <f t="shared" si="8"/>
        <v>3086.094333216422</v>
      </c>
      <c r="L66" s="18">
        <f t="shared" si="9"/>
        <v>3771.8930739311822</v>
      </c>
      <c r="M66" s="18">
        <f t="shared" si="10"/>
        <v>3837.2072397135403</v>
      </c>
      <c r="N66" s="18">
        <f t="shared" si="11"/>
        <v>3837.2072397135403</v>
      </c>
      <c r="O66" s="18">
        <f t="shared" si="12"/>
        <v>4245.4207758532784</v>
      </c>
      <c r="P66" s="18">
        <f t="shared" si="13"/>
        <v>4245.4207758532784</v>
      </c>
      <c r="Q66" s="42" t="s">
        <v>132</v>
      </c>
    </row>
    <row r="67" spans="1:17" s="19" customFormat="1" x14ac:dyDescent="0.15">
      <c r="A67" s="42" t="s">
        <v>48</v>
      </c>
      <c r="B67" s="33" t="s">
        <v>173</v>
      </c>
      <c r="C67" s="43">
        <v>27125.849999999995</v>
      </c>
      <c r="D67" s="17">
        <f t="shared" ref="D67:D82" si="14">C67/$C$82</f>
        <v>3.0396140343406788E-2</v>
      </c>
      <c r="E67" s="43">
        <f t="shared" ref="E67:E81" si="15">D67*$E$82</f>
        <v>57448.705249038831</v>
      </c>
      <c r="F67" s="43">
        <f t="shared" ref="F67:F81" si="16">D67*$F$82</f>
        <v>70215.084193269679</v>
      </c>
      <c r="G67" s="43">
        <f t="shared" ref="G67:G81" si="17">D67*$G$82</f>
        <v>71430.929807005945</v>
      </c>
      <c r="H67" s="43">
        <f t="shared" ref="H67:H81" si="18">D67*$H$82</f>
        <v>71430.929807005945</v>
      </c>
      <c r="I67" s="43">
        <f t="shared" ref="I67:I81" si="19">D67*$I$82</f>
        <v>79029.96489285765</v>
      </c>
      <c r="J67" s="43">
        <f t="shared" ref="J67:J81" si="20">D67*$J$82</f>
        <v>79029.96489285765</v>
      </c>
      <c r="K67" s="18">
        <f t="shared" ref="K67:K83" si="21">E67*0.1</f>
        <v>5744.8705249038831</v>
      </c>
      <c r="L67" s="18">
        <f t="shared" ref="L67:L82" si="22">F67*0.1</f>
        <v>7021.5084193269686</v>
      </c>
      <c r="M67" s="18">
        <f t="shared" ref="M67:M82" si="23">G67*0.1</f>
        <v>7143.092980700595</v>
      </c>
      <c r="N67" s="18">
        <f t="shared" ref="N67:N82" si="24">H67*0.1</f>
        <v>7143.092980700595</v>
      </c>
      <c r="O67" s="18">
        <f t="shared" ref="O67:O82" si="25">I67*0.1</f>
        <v>7902.9964892857652</v>
      </c>
      <c r="P67" s="18">
        <f t="shared" ref="P67:P82" si="26">J67*0.1</f>
        <v>7902.9964892857652</v>
      </c>
      <c r="Q67" s="42" t="s">
        <v>126</v>
      </c>
    </row>
    <row r="68" spans="1:17" s="19" customFormat="1" x14ac:dyDescent="0.15">
      <c r="A68" s="42" t="s">
        <v>48</v>
      </c>
      <c r="B68" s="42" t="s">
        <v>53</v>
      </c>
      <c r="C68" s="43">
        <v>5926.33</v>
      </c>
      <c r="D68" s="17">
        <f t="shared" si="14"/>
        <v>6.6408078788809189E-3</v>
      </c>
      <c r="E68" s="43">
        <f t="shared" si="15"/>
        <v>12551.126891084936</v>
      </c>
      <c r="F68" s="43">
        <f t="shared" si="16"/>
        <v>15340.266200214923</v>
      </c>
      <c r="G68" s="43">
        <f t="shared" si="17"/>
        <v>15605.89851537016</v>
      </c>
      <c r="H68" s="43">
        <f t="shared" si="18"/>
        <v>15605.89851537016</v>
      </c>
      <c r="I68" s="43">
        <f t="shared" si="19"/>
        <v>17266.100485090388</v>
      </c>
      <c r="J68" s="43">
        <f t="shared" si="20"/>
        <v>17266.100485090388</v>
      </c>
      <c r="K68" s="18">
        <f t="shared" si="21"/>
        <v>1255.1126891084937</v>
      </c>
      <c r="L68" s="18">
        <f t="shared" si="22"/>
        <v>1534.0266200214924</v>
      </c>
      <c r="M68" s="18">
        <f t="shared" si="23"/>
        <v>1560.5898515370161</v>
      </c>
      <c r="N68" s="18">
        <f t="shared" si="24"/>
        <v>1560.5898515370161</v>
      </c>
      <c r="O68" s="18">
        <f t="shared" si="25"/>
        <v>1726.610048509039</v>
      </c>
      <c r="P68" s="18">
        <f t="shared" si="26"/>
        <v>1726.610048509039</v>
      </c>
      <c r="Q68" s="42" t="s">
        <v>136</v>
      </c>
    </row>
    <row r="69" spans="1:17" s="19" customFormat="1" x14ac:dyDescent="0.15">
      <c r="A69" s="42" t="s">
        <v>48</v>
      </c>
      <c r="B69" s="42" t="s">
        <v>165</v>
      </c>
      <c r="C69" s="43">
        <v>7851.9599999999991</v>
      </c>
      <c r="D69" s="17">
        <f t="shared" si="14"/>
        <v>8.798591680290806E-3</v>
      </c>
      <c r="E69" s="43">
        <f t="shared" si="15"/>
        <v>16629.338275749622</v>
      </c>
      <c r="F69" s="43">
        <f t="shared" si="16"/>
        <v>20324.74678147176</v>
      </c>
      <c r="G69" s="43">
        <f t="shared" si="17"/>
        <v>20676.690448683396</v>
      </c>
      <c r="H69" s="43">
        <f t="shared" si="18"/>
        <v>20676.690448683396</v>
      </c>
      <c r="I69" s="43">
        <f t="shared" si="19"/>
        <v>22876.338368756096</v>
      </c>
      <c r="J69" s="43">
        <f t="shared" si="20"/>
        <v>22876.338368756096</v>
      </c>
      <c r="K69" s="18">
        <f t="shared" si="21"/>
        <v>1662.9338275749624</v>
      </c>
      <c r="L69" s="18">
        <f t="shared" si="22"/>
        <v>2032.4746781471761</v>
      </c>
      <c r="M69" s="18">
        <f t="shared" si="23"/>
        <v>2067.6690448683398</v>
      </c>
      <c r="N69" s="18">
        <f t="shared" si="24"/>
        <v>2067.6690448683398</v>
      </c>
      <c r="O69" s="18">
        <f t="shared" si="25"/>
        <v>2287.6338368756096</v>
      </c>
      <c r="P69" s="18">
        <f t="shared" si="26"/>
        <v>2287.6338368756096</v>
      </c>
      <c r="Q69" s="42" t="s">
        <v>129</v>
      </c>
    </row>
    <row r="70" spans="1:17" s="19" customFormat="1" x14ac:dyDescent="0.15">
      <c r="A70" s="42" t="s">
        <v>48</v>
      </c>
      <c r="B70" s="42" t="s">
        <v>54</v>
      </c>
      <c r="C70" s="43">
        <v>5337.2400000000007</v>
      </c>
      <c r="D70" s="17">
        <f t="shared" si="14"/>
        <v>5.9806972347942831E-3</v>
      </c>
      <c r="E70" s="43">
        <f t="shared" si="15"/>
        <v>11303.517773761196</v>
      </c>
      <c r="F70" s="43">
        <f t="shared" si="16"/>
        <v>13815.410612374793</v>
      </c>
      <c r="G70" s="43">
        <f t="shared" si="17"/>
        <v>14054.638501766565</v>
      </c>
      <c r="H70" s="43">
        <f t="shared" si="18"/>
        <v>14054.638501766565</v>
      </c>
      <c r="I70" s="43">
        <f t="shared" si="19"/>
        <v>15549.812810465137</v>
      </c>
      <c r="J70" s="43">
        <f t="shared" si="20"/>
        <v>15549.812810465137</v>
      </c>
      <c r="K70" s="18">
        <f t="shared" si="21"/>
        <v>1130.3517773761196</v>
      </c>
      <c r="L70" s="18">
        <f t="shared" si="22"/>
        <v>1381.5410612374794</v>
      </c>
      <c r="M70" s="18">
        <f t="shared" si="23"/>
        <v>1405.4638501766567</v>
      </c>
      <c r="N70" s="18">
        <f t="shared" si="24"/>
        <v>1405.4638501766567</v>
      </c>
      <c r="O70" s="18">
        <f t="shared" si="25"/>
        <v>1554.9812810465137</v>
      </c>
      <c r="P70" s="18">
        <f t="shared" si="26"/>
        <v>1554.9812810465137</v>
      </c>
      <c r="Q70" s="42" t="s">
        <v>130</v>
      </c>
    </row>
    <row r="71" spans="1:17" s="19" customFormat="1" x14ac:dyDescent="0.15">
      <c r="A71" s="42" t="s">
        <v>48</v>
      </c>
      <c r="B71" s="42" t="s">
        <v>55</v>
      </c>
      <c r="C71" s="43">
        <v>11241.769999999999</v>
      </c>
      <c r="D71" s="17">
        <f t="shared" si="14"/>
        <v>1.2597076907389083E-2</v>
      </c>
      <c r="E71" s="43">
        <f t="shared" si="15"/>
        <v>23808.475354965365</v>
      </c>
      <c r="F71" s="43">
        <f t="shared" si="16"/>
        <v>29099.247656068783</v>
      </c>
      <c r="G71" s="43">
        <f t="shared" si="17"/>
        <v>29603.130732364345</v>
      </c>
      <c r="H71" s="43">
        <f t="shared" si="18"/>
        <v>29603.130732364345</v>
      </c>
      <c r="I71" s="43">
        <f t="shared" si="19"/>
        <v>32752.399959211616</v>
      </c>
      <c r="J71" s="43">
        <f t="shared" si="20"/>
        <v>32752.399959211616</v>
      </c>
      <c r="K71" s="18">
        <f t="shared" si="21"/>
        <v>2380.8475354965367</v>
      </c>
      <c r="L71" s="18">
        <f t="shared" si="22"/>
        <v>2909.9247656068783</v>
      </c>
      <c r="M71" s="18">
        <f t="shared" si="23"/>
        <v>2960.3130732364348</v>
      </c>
      <c r="N71" s="18">
        <f t="shared" si="24"/>
        <v>2960.3130732364348</v>
      </c>
      <c r="O71" s="18">
        <f t="shared" si="25"/>
        <v>3275.2399959211616</v>
      </c>
      <c r="P71" s="18">
        <f t="shared" si="26"/>
        <v>3275.2399959211616</v>
      </c>
      <c r="Q71" s="42" t="s">
        <v>132</v>
      </c>
    </row>
    <row r="72" spans="1:17" s="19" customFormat="1" x14ac:dyDescent="0.15">
      <c r="A72" s="42" t="s">
        <v>48</v>
      </c>
      <c r="B72" s="33" t="s">
        <v>56</v>
      </c>
      <c r="C72" s="43">
        <v>16851.03</v>
      </c>
      <c r="D72" s="17">
        <f t="shared" si="14"/>
        <v>1.8882588851997565E-2</v>
      </c>
      <c r="E72" s="43">
        <f t="shared" si="15"/>
        <v>35688.092930275401</v>
      </c>
      <c r="F72" s="43">
        <f t="shared" si="16"/>
        <v>43618.780248114374</v>
      </c>
      <c r="G72" s="43">
        <f t="shared" si="17"/>
        <v>44374.083802194276</v>
      </c>
      <c r="H72" s="43">
        <f t="shared" si="18"/>
        <v>44374.083802194276</v>
      </c>
      <c r="I72" s="43">
        <f t="shared" si="19"/>
        <v>49094.731015193669</v>
      </c>
      <c r="J72" s="43">
        <f t="shared" si="20"/>
        <v>49094.731015193669</v>
      </c>
      <c r="K72" s="18">
        <f t="shared" si="21"/>
        <v>3568.8092930275402</v>
      </c>
      <c r="L72" s="18">
        <f t="shared" si="22"/>
        <v>4361.8780248114372</v>
      </c>
      <c r="M72" s="18">
        <f t="shared" si="23"/>
        <v>4437.4083802194282</v>
      </c>
      <c r="N72" s="18">
        <f t="shared" si="24"/>
        <v>4437.4083802194282</v>
      </c>
      <c r="O72" s="18">
        <f t="shared" si="25"/>
        <v>4909.4731015193674</v>
      </c>
      <c r="P72" s="18">
        <f t="shared" si="26"/>
        <v>4909.4731015193674</v>
      </c>
      <c r="Q72" s="42" t="s">
        <v>129</v>
      </c>
    </row>
    <row r="73" spans="1:17" s="19" customFormat="1" x14ac:dyDescent="0.15">
      <c r="A73" s="42" t="s">
        <v>48</v>
      </c>
      <c r="B73" s="42" t="s">
        <v>57</v>
      </c>
      <c r="C73" s="43">
        <v>6679.47</v>
      </c>
      <c r="D73" s="17">
        <f t="shared" si="14"/>
        <v>7.4847463780701945E-3</v>
      </c>
      <c r="E73" s="43">
        <f t="shared" si="15"/>
        <v>14146.170654552669</v>
      </c>
      <c r="F73" s="43">
        <f t="shared" si="16"/>
        <v>17289.764133342149</v>
      </c>
      <c r="G73" s="43">
        <f t="shared" si="17"/>
        <v>17589.153988464957</v>
      </c>
      <c r="H73" s="43">
        <f t="shared" si="18"/>
        <v>17589.153988464957</v>
      </c>
      <c r="I73" s="43">
        <f t="shared" si="19"/>
        <v>19460.340582982506</v>
      </c>
      <c r="J73" s="43">
        <f t="shared" si="20"/>
        <v>19460.340582982506</v>
      </c>
      <c r="K73" s="18">
        <f t="shared" si="21"/>
        <v>1414.617065455267</v>
      </c>
      <c r="L73" s="18">
        <f t="shared" si="22"/>
        <v>1728.9764133342151</v>
      </c>
      <c r="M73" s="18">
        <f t="shared" si="23"/>
        <v>1758.9153988464959</v>
      </c>
      <c r="N73" s="18">
        <f t="shared" si="24"/>
        <v>1758.9153988464959</v>
      </c>
      <c r="O73" s="18">
        <f t="shared" si="25"/>
        <v>1946.0340582982508</v>
      </c>
      <c r="P73" s="18">
        <f t="shared" si="26"/>
        <v>1946.0340582982508</v>
      </c>
      <c r="Q73" s="42" t="s">
        <v>129</v>
      </c>
    </row>
    <row r="74" spans="1:17" s="19" customFormat="1" x14ac:dyDescent="0.15">
      <c r="A74" s="42" t="s">
        <v>48</v>
      </c>
      <c r="B74" s="42" t="s">
        <v>166</v>
      </c>
      <c r="C74" s="43">
        <v>9132.9199999999983</v>
      </c>
      <c r="D74" s="17">
        <f t="shared" si="14"/>
        <v>1.0233984117183672E-2</v>
      </c>
      <c r="E74" s="43">
        <f t="shared" si="15"/>
        <v>19342.22998147714</v>
      </c>
      <c r="F74" s="43">
        <f t="shared" si="16"/>
        <v>23640.503310694283</v>
      </c>
      <c r="G74" s="43">
        <f t="shared" si="17"/>
        <v>24049.862675381632</v>
      </c>
      <c r="H74" s="43">
        <f t="shared" si="18"/>
        <v>24049.862675381632</v>
      </c>
      <c r="I74" s="43">
        <f t="shared" si="19"/>
        <v>26608.358704677546</v>
      </c>
      <c r="J74" s="43">
        <f t="shared" si="20"/>
        <v>26608.358704677546</v>
      </c>
      <c r="K74" s="18">
        <f t="shared" si="21"/>
        <v>1934.222998147714</v>
      </c>
      <c r="L74" s="18">
        <f t="shared" si="22"/>
        <v>2364.0503310694285</v>
      </c>
      <c r="M74" s="18">
        <f t="shared" si="23"/>
        <v>2404.9862675381632</v>
      </c>
      <c r="N74" s="18">
        <f t="shared" si="24"/>
        <v>2404.9862675381632</v>
      </c>
      <c r="O74" s="18">
        <f t="shared" si="25"/>
        <v>2660.8358704677548</v>
      </c>
      <c r="P74" s="18">
        <f t="shared" si="26"/>
        <v>2660.8358704677548</v>
      </c>
      <c r="Q74" s="42" t="s">
        <v>129</v>
      </c>
    </row>
    <row r="75" spans="1:17" s="19" customFormat="1" x14ac:dyDescent="0.15">
      <c r="A75" s="42" t="s">
        <v>48</v>
      </c>
      <c r="B75" s="42" t="s">
        <v>167</v>
      </c>
      <c r="C75" s="43">
        <v>6915.67</v>
      </c>
      <c r="D75" s="17">
        <f t="shared" si="14"/>
        <v>7.7494226315005079E-3</v>
      </c>
      <c r="E75" s="43">
        <f t="shared" si="15"/>
        <v>14646.408773535959</v>
      </c>
      <c r="F75" s="43">
        <f t="shared" si="16"/>
        <v>17901.166278766173</v>
      </c>
      <c r="G75" s="43">
        <f t="shared" si="17"/>
        <v>18211.143184026194</v>
      </c>
      <c r="H75" s="43">
        <f t="shared" si="18"/>
        <v>18211.143184026194</v>
      </c>
      <c r="I75" s="43">
        <f t="shared" si="19"/>
        <v>20148.498841901321</v>
      </c>
      <c r="J75" s="43">
        <f t="shared" si="20"/>
        <v>20148.498841901321</v>
      </c>
      <c r="K75" s="18">
        <f t="shared" si="21"/>
        <v>1464.6408773535959</v>
      </c>
      <c r="L75" s="18">
        <f t="shared" si="22"/>
        <v>1790.1166278766175</v>
      </c>
      <c r="M75" s="18">
        <f t="shared" si="23"/>
        <v>1821.1143184026196</v>
      </c>
      <c r="N75" s="18">
        <f t="shared" si="24"/>
        <v>1821.1143184026196</v>
      </c>
      <c r="O75" s="18">
        <f t="shared" si="25"/>
        <v>2014.8498841901321</v>
      </c>
      <c r="P75" s="18">
        <f t="shared" si="26"/>
        <v>2014.8498841901321</v>
      </c>
      <c r="Q75" s="42" t="s">
        <v>134</v>
      </c>
    </row>
    <row r="76" spans="1:17" s="19" customFormat="1" x14ac:dyDescent="0.15">
      <c r="A76" s="42" t="s">
        <v>48</v>
      </c>
      <c r="B76" s="42" t="s">
        <v>168</v>
      </c>
      <c r="C76" s="43">
        <v>7954.97</v>
      </c>
      <c r="D76" s="17">
        <f t="shared" si="14"/>
        <v>8.9140205577923175E-3</v>
      </c>
      <c r="E76" s="43">
        <f t="shared" si="15"/>
        <v>16847.49885422748</v>
      </c>
      <c r="F76" s="43">
        <f t="shared" si="16"/>
        <v>20591.387488500255</v>
      </c>
      <c r="G76" s="43">
        <f t="shared" si="17"/>
        <v>20947.948310811946</v>
      </c>
      <c r="H76" s="43">
        <f t="shared" si="18"/>
        <v>20947.948310811946</v>
      </c>
      <c r="I76" s="43">
        <f t="shared" si="19"/>
        <v>23176.453450260025</v>
      </c>
      <c r="J76" s="43">
        <f t="shared" si="20"/>
        <v>23176.453450260025</v>
      </c>
      <c r="K76" s="18">
        <f t="shared" si="21"/>
        <v>1684.7498854227481</v>
      </c>
      <c r="L76" s="18">
        <f t="shared" si="22"/>
        <v>2059.1387488500254</v>
      </c>
      <c r="M76" s="18">
        <f t="shared" si="23"/>
        <v>2094.7948310811948</v>
      </c>
      <c r="N76" s="18">
        <f t="shared" si="24"/>
        <v>2094.7948310811948</v>
      </c>
      <c r="O76" s="18">
        <f t="shared" si="25"/>
        <v>2317.6453450260028</v>
      </c>
      <c r="P76" s="18">
        <f t="shared" si="26"/>
        <v>2317.6453450260028</v>
      </c>
      <c r="Q76" s="42" t="s">
        <v>134</v>
      </c>
    </row>
    <row r="77" spans="1:17" s="19" customFormat="1" x14ac:dyDescent="0.15">
      <c r="A77" s="42" t="s">
        <v>48</v>
      </c>
      <c r="B77" s="33" t="s">
        <v>58</v>
      </c>
      <c r="C77" s="43">
        <v>13809.24</v>
      </c>
      <c r="D77" s="17">
        <f t="shared" si="14"/>
        <v>1.5474080888738485E-2</v>
      </c>
      <c r="E77" s="43">
        <f t="shared" si="15"/>
        <v>29246.012879715738</v>
      </c>
      <c r="F77" s="43">
        <f t="shared" si="16"/>
        <v>35745.126852985901</v>
      </c>
      <c r="G77" s="43">
        <f t="shared" si="17"/>
        <v>36364.090088535442</v>
      </c>
      <c r="H77" s="43">
        <f t="shared" si="18"/>
        <v>36364.090088535442</v>
      </c>
      <c r="I77" s="43">
        <f t="shared" si="19"/>
        <v>40232.610310720062</v>
      </c>
      <c r="J77" s="43">
        <f t="shared" si="20"/>
        <v>40232.610310720062</v>
      </c>
      <c r="K77" s="18">
        <f t="shared" si="21"/>
        <v>2924.601287971574</v>
      </c>
      <c r="L77" s="18">
        <f t="shared" si="22"/>
        <v>3574.5126852985904</v>
      </c>
      <c r="M77" s="18">
        <f t="shared" si="23"/>
        <v>3636.4090088535445</v>
      </c>
      <c r="N77" s="18">
        <f t="shared" si="24"/>
        <v>3636.4090088535445</v>
      </c>
      <c r="O77" s="18">
        <f t="shared" si="25"/>
        <v>4023.2610310720065</v>
      </c>
      <c r="P77" s="18">
        <f t="shared" si="26"/>
        <v>4023.2610310720065</v>
      </c>
      <c r="Q77" s="42" t="s">
        <v>132</v>
      </c>
    </row>
    <row r="78" spans="1:17" s="19" customFormat="1" x14ac:dyDescent="0.15">
      <c r="A78" s="42" t="s">
        <v>48</v>
      </c>
      <c r="B78" s="42" t="s">
        <v>169</v>
      </c>
      <c r="C78" s="43">
        <v>7083.8100000000013</v>
      </c>
      <c r="D78" s="17">
        <f t="shared" si="14"/>
        <v>7.9378335766815983E-3</v>
      </c>
      <c r="E78" s="43">
        <f t="shared" si="15"/>
        <v>15002.505459928221</v>
      </c>
      <c r="F78" s="43">
        <f t="shared" si="16"/>
        <v>18336.395562134494</v>
      </c>
      <c r="G78" s="43">
        <f t="shared" si="17"/>
        <v>18653.908905201755</v>
      </c>
      <c r="H78" s="43">
        <f t="shared" si="18"/>
        <v>18653.908905201755</v>
      </c>
      <c r="I78" s="43">
        <f t="shared" si="19"/>
        <v>20638.367299372156</v>
      </c>
      <c r="J78" s="43">
        <f t="shared" si="20"/>
        <v>20638.367299372156</v>
      </c>
      <c r="K78" s="18">
        <f t="shared" si="21"/>
        <v>1500.2505459928223</v>
      </c>
      <c r="L78" s="18">
        <f t="shared" si="22"/>
        <v>1833.6395562134494</v>
      </c>
      <c r="M78" s="18">
        <f t="shared" si="23"/>
        <v>1865.3908905201756</v>
      </c>
      <c r="N78" s="18">
        <f t="shared" si="24"/>
        <v>1865.3908905201756</v>
      </c>
      <c r="O78" s="18">
        <f t="shared" si="25"/>
        <v>2063.8367299372158</v>
      </c>
      <c r="P78" s="18">
        <f t="shared" si="26"/>
        <v>2063.8367299372158</v>
      </c>
      <c r="Q78" s="42" t="s">
        <v>134</v>
      </c>
    </row>
    <row r="79" spans="1:17" s="19" customFormat="1" x14ac:dyDescent="0.15">
      <c r="A79" s="42" t="s">
        <v>48</v>
      </c>
      <c r="B79" s="42" t="s">
        <v>170</v>
      </c>
      <c r="C79" s="43">
        <v>9177.18</v>
      </c>
      <c r="D79" s="17">
        <f t="shared" si="14"/>
        <v>1.028358009930402E-2</v>
      </c>
      <c r="E79" s="43">
        <f t="shared" si="15"/>
        <v>19435.966387684599</v>
      </c>
      <c r="F79" s="43">
        <f t="shared" si="16"/>
        <v>23755.070029392286</v>
      </c>
      <c r="G79" s="43">
        <f t="shared" si="17"/>
        <v>24166.413233364448</v>
      </c>
      <c r="H79" s="43">
        <f t="shared" si="18"/>
        <v>24166.413233364448</v>
      </c>
      <c r="I79" s="43">
        <f t="shared" si="19"/>
        <v>26737.308258190453</v>
      </c>
      <c r="J79" s="43">
        <f t="shared" si="20"/>
        <v>26737.308258190453</v>
      </c>
      <c r="K79" s="18">
        <f t="shared" si="21"/>
        <v>1943.59663876846</v>
      </c>
      <c r="L79" s="18">
        <f t="shared" si="22"/>
        <v>2375.5070029392286</v>
      </c>
      <c r="M79" s="18">
        <f t="shared" si="23"/>
        <v>2416.6413233364451</v>
      </c>
      <c r="N79" s="18">
        <f t="shared" si="24"/>
        <v>2416.6413233364451</v>
      </c>
      <c r="O79" s="18">
        <f t="shared" si="25"/>
        <v>2673.7308258190455</v>
      </c>
      <c r="P79" s="18">
        <f t="shared" si="26"/>
        <v>2673.7308258190455</v>
      </c>
      <c r="Q79" s="42" t="s">
        <v>141</v>
      </c>
    </row>
    <row r="80" spans="1:17" s="19" customFormat="1" x14ac:dyDescent="0.15">
      <c r="A80" s="42" t="s">
        <v>48</v>
      </c>
      <c r="B80" s="33" t="s">
        <v>171</v>
      </c>
      <c r="C80" s="43">
        <v>14530.929999999997</v>
      </c>
      <c r="D80" s="17">
        <f t="shared" si="14"/>
        <v>1.6282777778400308E-2</v>
      </c>
      <c r="E80" s="43">
        <f t="shared" si="15"/>
        <v>30774.450001176581</v>
      </c>
      <c r="F80" s="43">
        <f t="shared" si="16"/>
        <v>37613.216668104709</v>
      </c>
      <c r="G80" s="43">
        <f t="shared" si="17"/>
        <v>38264.527779240721</v>
      </c>
      <c r="H80" s="43">
        <f t="shared" si="18"/>
        <v>38264.527779240721</v>
      </c>
      <c r="I80" s="43">
        <f t="shared" si="19"/>
        <v>42335.222223840799</v>
      </c>
      <c r="J80" s="43">
        <f t="shared" si="20"/>
        <v>42335.222223840799</v>
      </c>
      <c r="K80" s="18">
        <f t="shared" si="21"/>
        <v>3077.4450001176583</v>
      </c>
      <c r="L80" s="18">
        <f t="shared" si="22"/>
        <v>3761.321666810471</v>
      </c>
      <c r="M80" s="18">
        <f t="shared" si="23"/>
        <v>3826.4527779240725</v>
      </c>
      <c r="N80" s="18">
        <f t="shared" si="24"/>
        <v>3826.4527779240725</v>
      </c>
      <c r="O80" s="18">
        <f t="shared" si="25"/>
        <v>4233.5222223840801</v>
      </c>
      <c r="P80" s="18">
        <f t="shared" si="26"/>
        <v>4233.5222223840801</v>
      </c>
      <c r="Q80" s="42" t="s">
        <v>141</v>
      </c>
    </row>
    <row r="81" spans="1:17" s="19" customFormat="1" x14ac:dyDescent="0.15">
      <c r="A81" s="42" t="s">
        <v>48</v>
      </c>
      <c r="B81" s="42" t="s">
        <v>172</v>
      </c>
      <c r="C81" s="43">
        <v>6105.75</v>
      </c>
      <c r="D81" s="17">
        <f t="shared" si="14"/>
        <v>6.8418587399751906E-3</v>
      </c>
      <c r="E81" s="43">
        <f t="shared" si="15"/>
        <v>12931.113018553111</v>
      </c>
      <c r="F81" s="43">
        <f t="shared" si="16"/>
        <v>15804.69368934269</v>
      </c>
      <c r="G81" s="43">
        <f t="shared" si="17"/>
        <v>16078.368038941699</v>
      </c>
      <c r="H81" s="43">
        <f t="shared" si="18"/>
        <v>16078.368038941699</v>
      </c>
      <c r="I81" s="43">
        <f t="shared" si="19"/>
        <v>17788.832723935495</v>
      </c>
      <c r="J81" s="43">
        <f t="shared" si="20"/>
        <v>17788.832723935495</v>
      </c>
      <c r="K81" s="18">
        <f t="shared" si="21"/>
        <v>1293.1113018553112</v>
      </c>
      <c r="L81" s="18">
        <f t="shared" si="22"/>
        <v>1580.4693689342691</v>
      </c>
      <c r="M81" s="18">
        <f t="shared" si="23"/>
        <v>1607.8368038941699</v>
      </c>
      <c r="N81" s="18">
        <f t="shared" si="24"/>
        <v>1607.8368038941699</v>
      </c>
      <c r="O81" s="18">
        <f t="shared" si="25"/>
        <v>1778.8832723935495</v>
      </c>
      <c r="P81" s="18">
        <f t="shared" si="26"/>
        <v>1778.8832723935495</v>
      </c>
      <c r="Q81" s="42" t="s">
        <v>129</v>
      </c>
    </row>
    <row r="82" spans="1:17" s="19" customFormat="1" x14ac:dyDescent="0.15">
      <c r="A82" s="42" t="s">
        <v>59</v>
      </c>
      <c r="B82" s="42"/>
      <c r="C82" s="43">
        <v>892411</v>
      </c>
      <c r="D82" s="17">
        <f t="shared" si="14"/>
        <v>1</v>
      </c>
      <c r="E82" s="44">
        <f>E83*0.45</f>
        <v>1890000</v>
      </c>
      <c r="F82" s="44">
        <f>E83*0.55</f>
        <v>2310000</v>
      </c>
      <c r="G82" s="44">
        <f>G83*0.5</f>
        <v>2350000</v>
      </c>
      <c r="H82" s="44">
        <f>G83*0.5</f>
        <v>2350000</v>
      </c>
      <c r="I82" s="44">
        <f>I83*0.5</f>
        <v>2600000</v>
      </c>
      <c r="J82" s="44">
        <f>I83*0.5</f>
        <v>2600000</v>
      </c>
      <c r="K82" s="18">
        <f t="shared" si="21"/>
        <v>189000</v>
      </c>
      <c r="L82" s="18">
        <f t="shared" si="22"/>
        <v>231000</v>
      </c>
      <c r="M82" s="18">
        <f t="shared" si="23"/>
        <v>235000</v>
      </c>
      <c r="N82" s="18">
        <f t="shared" si="24"/>
        <v>235000</v>
      </c>
      <c r="O82" s="18">
        <f t="shared" si="25"/>
        <v>260000</v>
      </c>
      <c r="P82" s="18">
        <f t="shared" si="26"/>
        <v>260000</v>
      </c>
      <c r="Q82" s="42"/>
    </row>
    <row r="83" spans="1:17" hidden="1" x14ac:dyDescent="0.15">
      <c r="A83" s="36"/>
      <c r="B83" s="36"/>
      <c r="C83" s="37"/>
      <c r="D83" s="38"/>
      <c r="E83" s="48">
        <v>4200000</v>
      </c>
      <c r="F83" s="48"/>
      <c r="G83" s="48">
        <v>4700000</v>
      </c>
      <c r="H83" s="48"/>
      <c r="I83" s="48">
        <v>5200000</v>
      </c>
      <c r="J83" s="48"/>
      <c r="K83" s="49">
        <f t="shared" si="21"/>
        <v>420000</v>
      </c>
      <c r="L83" s="49"/>
      <c r="M83" s="46">
        <v>470000</v>
      </c>
      <c r="N83" s="47"/>
      <c r="O83" s="46">
        <v>470000</v>
      </c>
      <c r="P83" s="47"/>
    </row>
    <row r="84" spans="1:17" s="14" customFormat="1" x14ac:dyDescent="0.15">
      <c r="A84" s="14" t="s">
        <v>122</v>
      </c>
      <c r="C84" s="15"/>
      <c r="D84" s="15"/>
      <c r="E84" s="15"/>
      <c r="F84" s="15"/>
      <c r="G84" s="15"/>
      <c r="H84" s="15"/>
      <c r="I84" s="15"/>
      <c r="J84" s="15"/>
      <c r="Q84" s="12"/>
    </row>
    <row r="86" spans="1:17" ht="13.5" x14ac:dyDescent="0.15">
      <c r="B86"/>
      <c r="C86"/>
      <c r="E86" s="13">
        <f>1890000/258</f>
        <v>7325.5813953488368</v>
      </c>
    </row>
    <row r="87" spans="1:17" ht="13.5" x14ac:dyDescent="0.15">
      <c r="B87"/>
      <c r="C87"/>
    </row>
    <row r="88" spans="1:17" ht="13.5" x14ac:dyDescent="0.15">
      <c r="B88"/>
      <c r="C88"/>
    </row>
    <row r="89" spans="1:17" ht="13.5" x14ac:dyDescent="0.15">
      <c r="B89"/>
      <c r="C89"/>
    </row>
    <row r="90" spans="1:17" ht="13.5" x14ac:dyDescent="0.15">
      <c r="B90"/>
      <c r="C90"/>
    </row>
    <row r="91" spans="1:17" ht="13.5" x14ac:dyDescent="0.15">
      <c r="B91"/>
      <c r="C91"/>
    </row>
    <row r="92" spans="1:17" ht="13.5" x14ac:dyDescent="0.15">
      <c r="B92"/>
      <c r="C92"/>
    </row>
    <row r="93" spans="1:17" ht="13.5" x14ac:dyDescent="0.15">
      <c r="B93"/>
      <c r="C93"/>
    </row>
    <row r="94" spans="1:17" ht="13.5" x14ac:dyDescent="0.15">
      <c r="B94"/>
      <c r="C94"/>
    </row>
    <row r="95" spans="1:17" ht="13.5" x14ac:dyDescent="0.15">
      <c r="B95"/>
      <c r="C95"/>
    </row>
    <row r="96" spans="1:17" ht="13.5" x14ac:dyDescent="0.15">
      <c r="B96"/>
      <c r="C96"/>
    </row>
    <row r="97" spans="2:3" ht="13.5" x14ac:dyDescent="0.15">
      <c r="B97"/>
      <c r="C97"/>
    </row>
    <row r="98" spans="2:3" ht="13.5" x14ac:dyDescent="0.15">
      <c r="B98"/>
      <c r="C98"/>
    </row>
    <row r="99" spans="2:3" ht="13.5" x14ac:dyDescent="0.15">
      <c r="B99"/>
      <c r="C99"/>
    </row>
    <row r="100" spans="2:3" ht="13.5" x14ac:dyDescent="0.15">
      <c r="B100"/>
      <c r="C100"/>
    </row>
    <row r="101" spans="2:3" ht="13.5" x14ac:dyDescent="0.15">
      <c r="B101"/>
      <c r="C101"/>
    </row>
    <row r="102" spans="2:3" ht="13.5" x14ac:dyDescent="0.15">
      <c r="B102"/>
      <c r="C102"/>
    </row>
    <row r="103" spans="2:3" ht="13.5" x14ac:dyDescent="0.15">
      <c r="B103"/>
      <c r="C103"/>
    </row>
    <row r="104" spans="2:3" ht="13.5" x14ac:dyDescent="0.15">
      <c r="B104"/>
      <c r="C104"/>
    </row>
    <row r="105" spans="2:3" ht="13.5" x14ac:dyDescent="0.15">
      <c r="B105"/>
      <c r="C105"/>
    </row>
    <row r="106" spans="2:3" ht="13.5" x14ac:dyDescent="0.15">
      <c r="B106"/>
      <c r="C106"/>
    </row>
    <row r="107" spans="2:3" ht="13.5" x14ac:dyDescent="0.15">
      <c r="B107"/>
      <c r="C107"/>
    </row>
    <row r="108" spans="2:3" ht="13.5" x14ac:dyDescent="0.15">
      <c r="B108"/>
      <c r="C108"/>
    </row>
  </sheetData>
  <autoFilter ref="A1:Q84"/>
  <mergeCells count="6">
    <mergeCell ref="M83:N83"/>
    <mergeCell ref="O83:P83"/>
    <mergeCell ref="E83:F83"/>
    <mergeCell ref="G83:H83"/>
    <mergeCell ref="I83:J83"/>
    <mergeCell ref="K83:L8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K52" sqref="K52"/>
    </sheetView>
  </sheetViews>
  <sheetFormatPr defaultRowHeight="13.5" x14ac:dyDescent="0.15"/>
  <cols>
    <col min="3" max="3" width="25.75" customWidth="1"/>
    <col min="5" max="5" width="0" hidden="1" customWidth="1"/>
    <col min="7" max="9" width="0" hidden="1" customWidth="1"/>
    <col min="10" max="10" width="31.375" customWidth="1"/>
  </cols>
  <sheetData>
    <row r="1" spans="1:10" x14ac:dyDescent="0.15">
      <c r="A1" s="1" t="s">
        <v>63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67</v>
      </c>
      <c r="G1" s="1" t="s">
        <v>68</v>
      </c>
      <c r="H1" s="1" t="s">
        <v>69</v>
      </c>
      <c r="I1" s="2" t="s">
        <v>70</v>
      </c>
      <c r="J1" s="1" t="s">
        <v>71</v>
      </c>
    </row>
    <row r="2" spans="1:10" hidden="1" x14ac:dyDescent="0.15">
      <c r="A2" s="50" t="s">
        <v>72</v>
      </c>
      <c r="B2" s="50" t="s">
        <v>73</v>
      </c>
      <c r="C2" s="3" t="s">
        <v>74</v>
      </c>
      <c r="D2" s="3" t="s">
        <v>75</v>
      </c>
      <c r="E2" s="3">
        <v>30.76</v>
      </c>
      <c r="F2" s="3">
        <v>41.7</v>
      </c>
      <c r="G2" s="3">
        <f>F2-E2</f>
        <v>10.940000000000001</v>
      </c>
      <c r="H2" s="3"/>
      <c r="I2" s="4">
        <f>(G2+H2)/F2</f>
        <v>0.26235011990407675</v>
      </c>
      <c r="J2" s="3"/>
    </row>
    <row r="3" spans="1:10" hidden="1" x14ac:dyDescent="0.15">
      <c r="A3" s="50"/>
      <c r="B3" s="50"/>
      <c r="C3" s="3" t="s">
        <v>74</v>
      </c>
      <c r="D3" s="3" t="s">
        <v>76</v>
      </c>
      <c r="E3" s="3">
        <v>50.63</v>
      </c>
      <c r="F3" s="3">
        <v>56</v>
      </c>
      <c r="G3" s="3">
        <f t="shared" ref="G3:G30" si="0">F3-E3</f>
        <v>5.3699999999999974</v>
      </c>
      <c r="H3" s="3"/>
      <c r="I3" s="4">
        <f t="shared" ref="I3:I30" si="1">(G3+H3)/F3</f>
        <v>9.5892857142857099E-2</v>
      </c>
      <c r="J3" s="3"/>
    </row>
    <row r="4" spans="1:10" hidden="1" x14ac:dyDescent="0.15">
      <c r="A4" s="50"/>
      <c r="B4" s="50"/>
      <c r="C4" s="3" t="s">
        <v>77</v>
      </c>
      <c r="D4" s="3" t="s">
        <v>78</v>
      </c>
      <c r="E4" s="3">
        <v>77.3</v>
      </c>
      <c r="F4" s="3">
        <v>109</v>
      </c>
      <c r="G4" s="3">
        <f t="shared" si="0"/>
        <v>31.700000000000003</v>
      </c>
      <c r="H4" s="3"/>
      <c r="I4" s="4">
        <f t="shared" si="1"/>
        <v>0.29082568807339454</v>
      </c>
      <c r="J4" s="3"/>
    </row>
    <row r="5" spans="1:10" hidden="1" x14ac:dyDescent="0.15">
      <c r="A5" s="50"/>
      <c r="B5" s="50"/>
      <c r="C5" s="5" t="s">
        <v>77</v>
      </c>
      <c r="D5" s="5" t="s">
        <v>79</v>
      </c>
      <c r="E5" s="5">
        <v>59.5</v>
      </c>
      <c r="F5" s="5">
        <v>119</v>
      </c>
      <c r="G5" s="5">
        <f t="shared" si="0"/>
        <v>59.5</v>
      </c>
      <c r="H5" s="5"/>
      <c r="I5" s="6">
        <f t="shared" si="1"/>
        <v>0.5</v>
      </c>
      <c r="J5" s="5" t="s">
        <v>80</v>
      </c>
    </row>
    <row r="6" spans="1:10" hidden="1" x14ac:dyDescent="0.15">
      <c r="A6" s="50"/>
      <c r="B6" s="50"/>
      <c r="C6" s="3" t="s">
        <v>81</v>
      </c>
      <c r="D6" s="3" t="s">
        <v>82</v>
      </c>
      <c r="E6" s="3">
        <v>17.34</v>
      </c>
      <c r="F6" s="3">
        <v>22.4</v>
      </c>
      <c r="G6" s="3">
        <f t="shared" si="0"/>
        <v>5.0599999999999987</v>
      </c>
      <c r="H6" s="3"/>
      <c r="I6" s="4">
        <f t="shared" si="1"/>
        <v>0.22589285714285709</v>
      </c>
      <c r="J6" s="3"/>
    </row>
    <row r="7" spans="1:10" hidden="1" x14ac:dyDescent="0.15">
      <c r="A7" s="50"/>
      <c r="B7" s="50"/>
      <c r="C7" s="3" t="s">
        <v>81</v>
      </c>
      <c r="D7" s="3" t="s">
        <v>83</v>
      </c>
      <c r="E7" s="3">
        <v>31.3</v>
      </c>
      <c r="F7" s="3">
        <v>40</v>
      </c>
      <c r="G7" s="3">
        <f t="shared" si="0"/>
        <v>8.6999999999999993</v>
      </c>
      <c r="H7" s="3"/>
      <c r="I7" s="4">
        <f t="shared" si="1"/>
        <v>0.21749999999999997</v>
      </c>
      <c r="J7" s="3"/>
    </row>
    <row r="8" spans="1:10" hidden="1" x14ac:dyDescent="0.15">
      <c r="A8" s="50"/>
      <c r="B8" s="50"/>
      <c r="C8" s="7" t="s">
        <v>81</v>
      </c>
      <c r="D8" s="7" t="s">
        <v>84</v>
      </c>
      <c r="E8" s="7">
        <v>58.13</v>
      </c>
      <c r="F8" s="7">
        <v>99</v>
      </c>
      <c r="G8" s="7">
        <f t="shared" si="0"/>
        <v>40.869999999999997</v>
      </c>
      <c r="H8" s="7"/>
      <c r="I8" s="8">
        <f t="shared" si="1"/>
        <v>0.41282828282828282</v>
      </c>
      <c r="J8" s="7"/>
    </row>
    <row r="9" spans="1:10" hidden="1" x14ac:dyDescent="0.15">
      <c r="A9" s="50"/>
      <c r="B9" s="50"/>
      <c r="C9" s="3" t="s">
        <v>85</v>
      </c>
      <c r="D9" s="3" t="s">
        <v>86</v>
      </c>
      <c r="E9" s="3">
        <v>38.5</v>
      </c>
      <c r="F9" s="3">
        <v>48.9</v>
      </c>
      <c r="G9" s="3">
        <f t="shared" si="0"/>
        <v>10.399999999999999</v>
      </c>
      <c r="H9" s="3"/>
      <c r="I9" s="4">
        <f t="shared" si="1"/>
        <v>0.21267893660531695</v>
      </c>
      <c r="J9" s="3"/>
    </row>
    <row r="10" spans="1:10" hidden="1" x14ac:dyDescent="0.15">
      <c r="A10" s="50"/>
      <c r="B10" s="50"/>
      <c r="C10" s="3" t="s">
        <v>85</v>
      </c>
      <c r="D10" s="3" t="s">
        <v>87</v>
      </c>
      <c r="E10" s="3">
        <v>73.8</v>
      </c>
      <c r="F10" s="3">
        <v>99</v>
      </c>
      <c r="G10" s="3">
        <f t="shared" si="0"/>
        <v>25.200000000000003</v>
      </c>
      <c r="H10" s="3"/>
      <c r="I10" s="4">
        <f t="shared" si="1"/>
        <v>0.25454545454545457</v>
      </c>
      <c r="J10" s="3"/>
    </row>
    <row r="11" spans="1:10" x14ac:dyDescent="0.15">
      <c r="A11" s="50"/>
      <c r="B11" s="50"/>
      <c r="C11" s="7" t="s">
        <v>85</v>
      </c>
      <c r="D11" s="7" t="s">
        <v>78</v>
      </c>
      <c r="E11" s="7">
        <v>97.33</v>
      </c>
      <c r="F11" s="7">
        <v>156</v>
      </c>
      <c r="G11" s="7">
        <f t="shared" si="0"/>
        <v>58.67</v>
      </c>
      <c r="H11" s="7">
        <v>7</v>
      </c>
      <c r="I11" s="8">
        <f t="shared" si="1"/>
        <v>0.4209615384615385</v>
      </c>
      <c r="J11" s="7"/>
    </row>
    <row r="12" spans="1:10" hidden="1" x14ac:dyDescent="0.15">
      <c r="A12" s="50"/>
      <c r="B12" s="50" t="s">
        <v>88</v>
      </c>
      <c r="C12" s="9" t="s">
        <v>89</v>
      </c>
      <c r="D12" s="34" t="s">
        <v>90</v>
      </c>
      <c r="E12" s="9">
        <v>67.599999999999994</v>
      </c>
      <c r="F12" s="9">
        <v>169</v>
      </c>
      <c r="G12" s="9">
        <f>F12-E12</f>
        <v>101.4</v>
      </c>
      <c r="H12" s="9">
        <v>16.899999999999999</v>
      </c>
      <c r="I12" s="35">
        <f>(G12+H12)/F12</f>
        <v>0.70000000000000007</v>
      </c>
      <c r="J12" s="9"/>
    </row>
    <row r="13" spans="1:10" hidden="1" x14ac:dyDescent="0.15">
      <c r="A13" s="50"/>
      <c r="B13" s="50"/>
      <c r="C13" s="9" t="s">
        <v>91</v>
      </c>
      <c r="D13" s="34" t="s">
        <v>92</v>
      </c>
      <c r="E13" s="9">
        <f>F13*0.4</f>
        <v>103.2</v>
      </c>
      <c r="F13" s="9">
        <v>258</v>
      </c>
      <c r="G13" s="9">
        <f>F13-E13</f>
        <v>154.80000000000001</v>
      </c>
      <c r="H13" s="9">
        <v>25.8</v>
      </c>
      <c r="I13" s="35">
        <f t="shared" ref="I13" si="2">(G13+H13)/F13</f>
        <v>0.70000000000000007</v>
      </c>
      <c r="J13" s="9"/>
    </row>
    <row r="14" spans="1:10" hidden="1" x14ac:dyDescent="0.15">
      <c r="A14" s="50"/>
      <c r="B14" s="50"/>
      <c r="C14" s="9" t="s">
        <v>91</v>
      </c>
      <c r="D14" s="34" t="s">
        <v>93</v>
      </c>
      <c r="E14" s="9">
        <f>F14*0.4</f>
        <v>239.20000000000002</v>
      </c>
      <c r="F14" s="9">
        <v>598</v>
      </c>
      <c r="G14" s="9">
        <f>F14-E14</f>
        <v>358.79999999999995</v>
      </c>
      <c r="H14" s="9">
        <v>59.8</v>
      </c>
      <c r="I14" s="35">
        <f>(G14+H14)/F14</f>
        <v>0.7</v>
      </c>
      <c r="J14" s="9" t="s">
        <v>94</v>
      </c>
    </row>
    <row r="15" spans="1:10" hidden="1" x14ac:dyDescent="0.15">
      <c r="A15" s="50"/>
      <c r="B15" s="50"/>
      <c r="C15" s="9" t="s">
        <v>95</v>
      </c>
      <c r="D15" s="9" t="s">
        <v>96</v>
      </c>
      <c r="E15" s="9">
        <v>19.21</v>
      </c>
      <c r="F15" s="9">
        <v>48</v>
      </c>
      <c r="G15" s="9">
        <f>F15-E15</f>
        <v>28.79</v>
      </c>
      <c r="H15" s="9"/>
      <c r="I15" s="35">
        <f>(G15+H15)/F15</f>
        <v>0.59979166666666661</v>
      </c>
      <c r="J15" s="9" t="s">
        <v>80</v>
      </c>
    </row>
    <row r="16" spans="1:10" hidden="1" x14ac:dyDescent="0.15">
      <c r="A16" s="50" t="s">
        <v>97</v>
      </c>
      <c r="B16" s="50" t="s">
        <v>98</v>
      </c>
      <c r="C16" s="9" t="s">
        <v>99</v>
      </c>
      <c r="D16" s="9" t="s">
        <v>100</v>
      </c>
      <c r="E16" s="9">
        <v>29.2</v>
      </c>
      <c r="F16" s="9">
        <v>41.8</v>
      </c>
      <c r="G16" s="9">
        <f t="shared" si="0"/>
        <v>12.599999999999998</v>
      </c>
      <c r="H16" s="9"/>
      <c r="I16" s="35">
        <f t="shared" si="1"/>
        <v>0.30143540669856456</v>
      </c>
      <c r="J16" s="9" t="s">
        <v>101</v>
      </c>
    </row>
    <row r="17" spans="1:10" hidden="1" x14ac:dyDescent="0.15">
      <c r="A17" s="50"/>
      <c r="B17" s="50"/>
      <c r="C17" s="9" t="s">
        <v>99</v>
      </c>
      <c r="D17" s="9" t="s">
        <v>102</v>
      </c>
      <c r="E17" s="9">
        <v>53.02</v>
      </c>
      <c r="F17" s="9">
        <v>74.900000000000006</v>
      </c>
      <c r="G17" s="9">
        <f t="shared" si="0"/>
        <v>21.880000000000003</v>
      </c>
      <c r="H17" s="9"/>
      <c r="I17" s="35">
        <f t="shared" si="1"/>
        <v>0.29212283044058746</v>
      </c>
      <c r="J17" s="9" t="s">
        <v>101</v>
      </c>
    </row>
    <row r="18" spans="1:10" hidden="1" x14ac:dyDescent="0.15">
      <c r="A18" s="50"/>
      <c r="B18" s="50"/>
      <c r="C18" s="9" t="s">
        <v>97</v>
      </c>
      <c r="D18" s="9" t="s">
        <v>100</v>
      </c>
      <c r="E18" s="9">
        <v>36.229999999999997</v>
      </c>
      <c r="F18" s="9">
        <v>51.8</v>
      </c>
      <c r="G18" s="9">
        <f t="shared" si="0"/>
        <v>15.57</v>
      </c>
      <c r="H18" s="9"/>
      <c r="I18" s="35">
        <f t="shared" si="1"/>
        <v>0.30057915057915058</v>
      </c>
      <c r="J18" s="9"/>
    </row>
    <row r="19" spans="1:10" hidden="1" x14ac:dyDescent="0.15">
      <c r="A19" s="50"/>
      <c r="B19" s="50"/>
      <c r="C19" s="9" t="s">
        <v>97</v>
      </c>
      <c r="D19" s="9" t="s">
        <v>102</v>
      </c>
      <c r="E19" s="9">
        <v>65.819999999999993</v>
      </c>
      <c r="F19" s="9">
        <v>93.2</v>
      </c>
      <c r="G19" s="9">
        <f t="shared" si="0"/>
        <v>27.38000000000001</v>
      </c>
      <c r="H19" s="9"/>
      <c r="I19" s="35">
        <f t="shared" si="1"/>
        <v>0.29377682403433486</v>
      </c>
      <c r="J19" s="9"/>
    </row>
    <row r="20" spans="1:10" x14ac:dyDescent="0.15">
      <c r="A20" s="50"/>
      <c r="B20" s="50"/>
      <c r="C20" s="9" t="s">
        <v>97</v>
      </c>
      <c r="D20" s="9" t="s">
        <v>103</v>
      </c>
      <c r="E20" s="9">
        <v>101.31</v>
      </c>
      <c r="F20" s="9">
        <v>143.80000000000001</v>
      </c>
      <c r="G20" s="9">
        <f t="shared" si="0"/>
        <v>42.490000000000009</v>
      </c>
      <c r="H20" s="9"/>
      <c r="I20" s="35">
        <f t="shared" si="1"/>
        <v>0.29547983310152992</v>
      </c>
      <c r="J20" s="9"/>
    </row>
    <row r="21" spans="1:10" hidden="1" x14ac:dyDescent="0.15">
      <c r="A21" s="50"/>
      <c r="B21" s="50"/>
      <c r="C21" s="9" t="s">
        <v>104</v>
      </c>
      <c r="D21" s="9" t="s">
        <v>100</v>
      </c>
      <c r="E21" s="9">
        <v>38.39</v>
      </c>
      <c r="F21" s="9">
        <v>55</v>
      </c>
      <c r="G21" s="9">
        <f t="shared" si="0"/>
        <v>16.61</v>
      </c>
      <c r="H21" s="9"/>
      <c r="I21" s="35">
        <f t="shared" si="1"/>
        <v>0.30199999999999999</v>
      </c>
      <c r="J21" s="9"/>
    </row>
    <row r="22" spans="1:10" hidden="1" x14ac:dyDescent="0.15">
      <c r="A22" s="50"/>
      <c r="B22" s="50"/>
      <c r="C22" s="9" t="s">
        <v>104</v>
      </c>
      <c r="D22" s="9" t="s">
        <v>102</v>
      </c>
      <c r="E22" s="9">
        <v>69.84</v>
      </c>
      <c r="F22" s="9">
        <v>98.8</v>
      </c>
      <c r="G22" s="9">
        <f t="shared" si="0"/>
        <v>28.959999999999994</v>
      </c>
      <c r="H22" s="9"/>
      <c r="I22" s="35">
        <f t="shared" si="1"/>
        <v>0.29311740890688254</v>
      </c>
      <c r="J22" s="9"/>
    </row>
    <row r="23" spans="1:10" x14ac:dyDescent="0.15">
      <c r="A23" s="50"/>
      <c r="B23" s="50"/>
      <c r="C23" s="9" t="s">
        <v>104</v>
      </c>
      <c r="D23" s="9" t="s">
        <v>103</v>
      </c>
      <c r="E23" s="9">
        <v>108.5</v>
      </c>
      <c r="F23" s="9">
        <v>153.80000000000001</v>
      </c>
      <c r="G23" s="9">
        <f t="shared" si="0"/>
        <v>45.300000000000011</v>
      </c>
      <c r="H23" s="9">
        <v>5</v>
      </c>
      <c r="I23" s="35">
        <f t="shared" si="1"/>
        <v>0.32704811443433035</v>
      </c>
      <c r="J23" s="9"/>
    </row>
    <row r="24" spans="1:10" hidden="1" x14ac:dyDescent="0.15">
      <c r="A24" s="50"/>
      <c r="B24" s="50" t="s">
        <v>88</v>
      </c>
      <c r="C24" s="9" t="s">
        <v>105</v>
      </c>
      <c r="D24" s="9" t="s">
        <v>106</v>
      </c>
      <c r="E24" s="9">
        <v>67.2</v>
      </c>
      <c r="F24" s="9">
        <v>169</v>
      </c>
      <c r="G24" s="9">
        <f t="shared" si="0"/>
        <v>101.8</v>
      </c>
      <c r="H24" s="9"/>
      <c r="I24" s="35">
        <f t="shared" si="1"/>
        <v>0.60236686390532546</v>
      </c>
      <c r="J24" s="9"/>
    </row>
    <row r="25" spans="1:10" hidden="1" x14ac:dyDescent="0.15">
      <c r="A25" s="50"/>
      <c r="B25" s="50"/>
      <c r="C25" s="9" t="s">
        <v>107</v>
      </c>
      <c r="D25" s="9" t="s">
        <v>108</v>
      </c>
      <c r="E25" s="9">
        <v>103.2</v>
      </c>
      <c r="F25" s="9">
        <v>258</v>
      </c>
      <c r="G25" s="9">
        <f t="shared" si="0"/>
        <v>154.80000000000001</v>
      </c>
      <c r="H25" s="9">
        <v>25.8</v>
      </c>
      <c r="I25" s="35">
        <f t="shared" si="1"/>
        <v>0.70000000000000007</v>
      </c>
      <c r="J25" s="9" t="s">
        <v>109</v>
      </c>
    </row>
    <row r="26" spans="1:10" hidden="1" x14ac:dyDescent="0.15">
      <c r="A26" s="50"/>
      <c r="B26" s="50"/>
      <c r="C26" s="9" t="s">
        <v>110</v>
      </c>
      <c r="D26" s="9" t="s">
        <v>111</v>
      </c>
      <c r="E26" s="9">
        <v>44.8</v>
      </c>
      <c r="F26" s="9">
        <v>112</v>
      </c>
      <c r="G26" s="9">
        <f t="shared" si="0"/>
        <v>67.2</v>
      </c>
      <c r="H26" s="9">
        <v>4.7</v>
      </c>
      <c r="I26" s="35">
        <f t="shared" si="1"/>
        <v>0.64196428571428577</v>
      </c>
      <c r="J26" s="9"/>
    </row>
    <row r="27" spans="1:10" hidden="1" x14ac:dyDescent="0.15">
      <c r="A27" s="50"/>
      <c r="B27" s="50"/>
      <c r="C27" s="9" t="s">
        <v>112</v>
      </c>
      <c r="D27" s="9" t="s">
        <v>106</v>
      </c>
      <c r="E27" s="9">
        <v>39.200000000000003</v>
      </c>
      <c r="F27" s="9">
        <v>98</v>
      </c>
      <c r="G27" s="9">
        <f t="shared" si="0"/>
        <v>58.8</v>
      </c>
      <c r="H27" s="9"/>
      <c r="I27" s="35">
        <f t="shared" si="1"/>
        <v>0.6</v>
      </c>
      <c r="J27" s="9" t="s">
        <v>80</v>
      </c>
    </row>
    <row r="28" spans="1:10" hidden="1" x14ac:dyDescent="0.15">
      <c r="A28" s="50"/>
      <c r="B28" s="50"/>
      <c r="C28" s="9" t="s">
        <v>113</v>
      </c>
      <c r="D28" s="9" t="s">
        <v>102</v>
      </c>
      <c r="E28" s="9">
        <v>55.2</v>
      </c>
      <c r="F28" s="9">
        <v>138</v>
      </c>
      <c r="G28" s="9">
        <f t="shared" si="0"/>
        <v>82.8</v>
      </c>
      <c r="H28" s="9"/>
      <c r="I28" s="35">
        <f t="shared" si="1"/>
        <v>0.6</v>
      </c>
      <c r="J28" s="9" t="s">
        <v>80</v>
      </c>
    </row>
    <row r="29" spans="1:10" hidden="1" x14ac:dyDescent="0.15">
      <c r="A29" s="50"/>
      <c r="B29" s="50"/>
      <c r="C29" s="9" t="s">
        <v>114</v>
      </c>
      <c r="D29" s="9" t="s">
        <v>102</v>
      </c>
      <c r="E29" s="9">
        <v>103.2</v>
      </c>
      <c r="F29" s="9">
        <v>258</v>
      </c>
      <c r="G29" s="9">
        <f t="shared" si="0"/>
        <v>154.80000000000001</v>
      </c>
      <c r="H29" s="9"/>
      <c r="I29" s="35">
        <f t="shared" si="1"/>
        <v>0.60000000000000009</v>
      </c>
      <c r="J29" s="9" t="s">
        <v>80</v>
      </c>
    </row>
    <row r="30" spans="1:10" hidden="1" x14ac:dyDescent="0.15">
      <c r="A30" s="50"/>
      <c r="B30" s="50"/>
      <c r="C30" s="9" t="s">
        <v>115</v>
      </c>
      <c r="D30" s="9" t="s">
        <v>116</v>
      </c>
      <c r="E30" s="9">
        <v>67.2</v>
      </c>
      <c r="F30" s="9">
        <v>168</v>
      </c>
      <c r="G30" s="9">
        <f t="shared" si="0"/>
        <v>100.8</v>
      </c>
      <c r="H30" s="9"/>
      <c r="I30" s="35">
        <f t="shared" si="1"/>
        <v>0.6</v>
      </c>
      <c r="J30" s="9" t="s">
        <v>117</v>
      </c>
    </row>
    <row r="31" spans="1:10" hidden="1" x14ac:dyDescent="0.15">
      <c r="A31" s="50" t="s">
        <v>118</v>
      </c>
      <c r="B31" s="50" t="s">
        <v>98</v>
      </c>
      <c r="C31" s="3" t="s">
        <v>118</v>
      </c>
      <c r="D31" s="3" t="s">
        <v>119</v>
      </c>
      <c r="E31" s="3">
        <v>14.53</v>
      </c>
      <c r="F31" s="3">
        <v>19.899999999999999</v>
      </c>
      <c r="G31" s="3">
        <f>F31-E31</f>
        <v>5.3699999999999992</v>
      </c>
      <c r="H31" s="3"/>
      <c r="I31" s="4">
        <f>(G31+H31)/F31</f>
        <v>0.26984924623115575</v>
      </c>
      <c r="J31" s="3"/>
    </row>
    <row r="32" spans="1:10" hidden="1" x14ac:dyDescent="0.15">
      <c r="A32" s="50"/>
      <c r="B32" s="50"/>
      <c r="C32" s="3" t="s">
        <v>118</v>
      </c>
      <c r="D32" s="3" t="s">
        <v>120</v>
      </c>
      <c r="E32" s="3">
        <v>13.14</v>
      </c>
      <c r="F32" s="3">
        <v>18.899999999999999</v>
      </c>
      <c r="G32" s="3">
        <f>F32-E32</f>
        <v>5.759999999999998</v>
      </c>
      <c r="H32" s="3"/>
      <c r="I32" s="4">
        <f>(G32+H32)/F32</f>
        <v>0.30476190476190468</v>
      </c>
      <c r="J32" s="3"/>
    </row>
    <row r="33" spans="1:10" hidden="1" x14ac:dyDescent="0.15">
      <c r="A33" s="10" t="s">
        <v>121</v>
      </c>
      <c r="B33" s="10"/>
      <c r="C33" s="3" t="s">
        <v>121</v>
      </c>
      <c r="D33" s="10"/>
      <c r="E33" s="10"/>
      <c r="F33" s="10"/>
      <c r="G33" s="10"/>
      <c r="H33" s="10"/>
      <c r="I33" s="11"/>
      <c r="J33" s="10"/>
    </row>
    <row r="34" spans="1:10" hidden="1" x14ac:dyDescent="0.15"/>
  </sheetData>
  <mergeCells count="8">
    <mergeCell ref="A31:A32"/>
    <mergeCell ref="B31:B32"/>
    <mergeCell ref="A2:A15"/>
    <mergeCell ref="B2:B11"/>
    <mergeCell ref="B12:B15"/>
    <mergeCell ref="A16:A30"/>
    <mergeCell ref="B16:B23"/>
    <mergeCell ref="B24:B3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Sheet1</vt:lpstr>
      <vt:lpstr>指标</vt:lpstr>
      <vt:lpstr>产品明细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2017-05-27T02:26:11Z</dcterms:modified>
</cp:coreProperties>
</file>