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170"/>
  </bookViews>
  <sheets>
    <sheet name="日销" sheetId="1" r:id="rId1"/>
    <sheet name="财务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<sst xmlns="http://schemas.openxmlformats.org/spreadsheetml/2006/main" count="147">
  <si>
    <t>2016-7-7(实际）</t>
  </si>
  <si>
    <t>2016-7-11（实际）</t>
  </si>
  <si>
    <t>2016-9-24（实际）</t>
  </si>
  <si>
    <t>9月25</t>
  </si>
  <si>
    <t>9月26</t>
  </si>
  <si>
    <t>9月27</t>
  </si>
  <si>
    <t>9月28</t>
  </si>
  <si>
    <t>9月29</t>
  </si>
  <si>
    <t>9月30</t>
  </si>
  <si>
    <t>10月1</t>
  </si>
  <si>
    <t>10月2</t>
  </si>
  <si>
    <t>10月3</t>
  </si>
  <si>
    <t>10月4</t>
  </si>
  <si>
    <t>10月5</t>
  </si>
  <si>
    <t>10月6</t>
  </si>
  <si>
    <t>10月7</t>
  </si>
  <si>
    <t>10月8</t>
  </si>
  <si>
    <t>10月9</t>
  </si>
  <si>
    <t>10月10</t>
  </si>
  <si>
    <t>10月11</t>
  </si>
  <si>
    <t>10月12</t>
  </si>
  <si>
    <t>10月13</t>
  </si>
  <si>
    <t>10月14</t>
  </si>
  <si>
    <t>10月15</t>
  </si>
  <si>
    <t>10月16</t>
  </si>
  <si>
    <t>10月17</t>
  </si>
  <si>
    <t>10月18</t>
  </si>
  <si>
    <t>10月19</t>
  </si>
  <si>
    <t>10月20</t>
  </si>
  <si>
    <t>10月21</t>
  </si>
  <si>
    <t>10月22</t>
  </si>
  <si>
    <t>10月23</t>
  </si>
  <si>
    <t>10月24</t>
  </si>
  <si>
    <t>10月25</t>
  </si>
  <si>
    <t>10月26</t>
  </si>
  <si>
    <t>10月27</t>
  </si>
  <si>
    <t>10月28</t>
  </si>
  <si>
    <t>10月29</t>
  </si>
  <si>
    <t>10月30</t>
  </si>
  <si>
    <t>10月31</t>
  </si>
  <si>
    <t>11月1号</t>
  </si>
  <si>
    <t>11月2号</t>
  </si>
  <si>
    <t>11月3号</t>
  </si>
  <si>
    <t>11月4号</t>
  </si>
  <si>
    <t>11月5号</t>
  </si>
  <si>
    <t>11月6号</t>
  </si>
  <si>
    <t>11月7号</t>
  </si>
  <si>
    <t>11月8号</t>
  </si>
  <si>
    <t>11月9号</t>
  </si>
  <si>
    <t>11月10号</t>
  </si>
  <si>
    <t>11月11号</t>
  </si>
  <si>
    <t>11月12号</t>
  </si>
  <si>
    <t>11月13号</t>
  </si>
  <si>
    <t>11月14号</t>
  </si>
  <si>
    <t>11月15号</t>
  </si>
  <si>
    <t>11月16号</t>
  </si>
  <si>
    <t>11月17号</t>
  </si>
  <si>
    <t>11月18号</t>
  </si>
  <si>
    <t>11月19号</t>
  </si>
  <si>
    <t>11月20号</t>
  </si>
  <si>
    <t>11月21号</t>
  </si>
  <si>
    <t>11月22号</t>
  </si>
  <si>
    <t>11月23号</t>
  </si>
  <si>
    <t>11月24号</t>
  </si>
  <si>
    <t>11月25号</t>
  </si>
  <si>
    <t>11月26号</t>
  </si>
  <si>
    <t>11月27号</t>
  </si>
  <si>
    <t>11月28号</t>
  </si>
  <si>
    <t>11月29号</t>
  </si>
  <si>
    <t>11月30号</t>
  </si>
  <si>
    <t>12月1号</t>
  </si>
  <si>
    <t>12月2号</t>
  </si>
  <si>
    <t>12(1-2)</t>
  </si>
  <si>
    <t>12月3号</t>
  </si>
  <si>
    <t>12月4号</t>
  </si>
  <si>
    <t>12月5号</t>
  </si>
  <si>
    <t>12月6号</t>
  </si>
  <si>
    <t>12月7号</t>
  </si>
  <si>
    <t>12月8号</t>
  </si>
  <si>
    <t>12月9号</t>
  </si>
  <si>
    <t>12月10号</t>
  </si>
  <si>
    <t>12月11号</t>
  </si>
  <si>
    <t>日销</t>
  </si>
  <si>
    <t>社保</t>
  </si>
  <si>
    <t>省卡</t>
  </si>
  <si>
    <t>银行</t>
  </si>
  <si>
    <t>支付宝</t>
  </si>
  <si>
    <t>微信</t>
  </si>
  <si>
    <t>平安</t>
  </si>
  <si>
    <t xml:space="preserve"> </t>
  </si>
  <si>
    <t>泰康</t>
  </si>
  <si>
    <t>储值卡</t>
  </si>
  <si>
    <t>亿宝</t>
  </si>
  <si>
    <t>开江卡</t>
  </si>
  <si>
    <t>万源</t>
  </si>
  <si>
    <t>京东</t>
  </si>
  <si>
    <t>渠县</t>
  </si>
  <si>
    <t>通川区</t>
  </si>
  <si>
    <t>大竹</t>
  </si>
  <si>
    <t>达州</t>
  </si>
  <si>
    <t>宣汉</t>
  </si>
  <si>
    <t>挂账</t>
  </si>
  <si>
    <t>银行存款</t>
  </si>
  <si>
    <t>完成率</t>
  </si>
  <si>
    <t>应存</t>
  </si>
  <si>
    <t>多存0.8元</t>
  </si>
  <si>
    <t>少存39元</t>
  </si>
  <si>
    <t>多存18</t>
  </si>
  <si>
    <t>实际存款</t>
  </si>
  <si>
    <t>多存15.4</t>
  </si>
  <si>
    <t>少存42.2</t>
  </si>
  <si>
    <t>多存：19.6</t>
  </si>
  <si>
    <t>少存19.6</t>
  </si>
  <si>
    <t>少存20元</t>
  </si>
  <si>
    <t>多存20元</t>
  </si>
  <si>
    <t>少存34.4</t>
  </si>
  <si>
    <t>多存13元</t>
  </si>
  <si>
    <t>少存13元</t>
  </si>
  <si>
    <t>少存112.7</t>
  </si>
  <si>
    <t>补存147.1</t>
  </si>
  <si>
    <t>少存0.8</t>
  </si>
  <si>
    <t>因19日晚日结过后刷了一笔银行卡77.5元，故20号多存77.5</t>
  </si>
  <si>
    <t>少存77.5</t>
  </si>
  <si>
    <t>多存0.8</t>
  </si>
  <si>
    <t>已将9.25-10.7日的带回财务</t>
  </si>
  <si>
    <t>多存182.6</t>
  </si>
  <si>
    <t>少存182.6</t>
  </si>
  <si>
    <t>少存64.5</t>
  </si>
  <si>
    <t>补存64.5</t>
  </si>
  <si>
    <t>8.9和存</t>
  </si>
  <si>
    <t>10.11和存</t>
  </si>
  <si>
    <t>15.16.17和存</t>
  </si>
  <si>
    <t>19.20.21和存</t>
  </si>
  <si>
    <t>多存141.8</t>
  </si>
  <si>
    <t>多存25.5</t>
  </si>
  <si>
    <t>多存27</t>
  </si>
  <si>
    <t>多存63.8</t>
  </si>
  <si>
    <t>少存258.1</t>
  </si>
  <si>
    <t>多存32.3</t>
  </si>
  <si>
    <t>少存32.3</t>
  </si>
  <si>
    <t>补存11.16号的147.2</t>
  </si>
  <si>
    <t>毛利额</t>
  </si>
  <si>
    <t>毛利完成率</t>
  </si>
  <si>
    <t>备注</t>
  </si>
  <si>
    <t>23.24.25合存</t>
  </si>
  <si>
    <t>市社保</t>
  </si>
  <si>
    <t>省社保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</si>
</sst>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m&quot;月&quot;d&quot;日&quot;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AE2613"/>
      <name val="宋体"/>
      <charset val="134"/>
      <scheme val="minor"/>
    </font>
    <font>
      <b/>
      <sz val="11"/>
      <color rgb="FFC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AE2613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theme="3" tint="0.4"/>
      <name val="宋体"/>
      <charset val="134"/>
      <scheme val="minor"/>
    </font>
    <font>
      <b/>
      <sz val="11"/>
      <color rgb="FFAD039B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E2613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27" fillId="32" borderId="17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1" xfId="0" applyFont="1" applyBorder="1">
      <alignment vertical="center"/>
    </xf>
    <xf numFmtId="58" fontId="0" fillId="0" borderId="0" xfId="0" applyNumberFormat="1">
      <alignment vertical="center"/>
    </xf>
    <xf numFmtId="0" fontId="2" fillId="2" borderId="1" xfId="0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>
      <alignment vertical="center"/>
    </xf>
    <xf numFmtId="58" fontId="1" fillId="0" borderId="1" xfId="0" applyNumberFormat="1" applyFont="1" applyBorder="1">
      <alignment vertical="center"/>
    </xf>
    <xf numFmtId="58" fontId="1" fillId="0" borderId="3" xfId="0" applyNumberFormat="1" applyFont="1" applyBorder="1">
      <alignment vertical="center"/>
    </xf>
    <xf numFmtId="58" fontId="1" fillId="0" borderId="4" xfId="0" applyNumberFormat="1" applyFont="1" applyBorder="1">
      <alignment vertical="center"/>
    </xf>
    <xf numFmtId="0" fontId="5" fillId="2" borderId="1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0" fillId="0" borderId="5" xfId="0" applyBorder="1">
      <alignment vertical="center"/>
    </xf>
    <xf numFmtId="176" fontId="6" fillId="3" borderId="1" xfId="0" applyNumberFormat="1" applyFont="1" applyFill="1" applyBorder="1">
      <alignment vertical="center"/>
    </xf>
    <xf numFmtId="176" fontId="6" fillId="3" borderId="6" xfId="0" applyNumberFormat="1" applyFont="1" applyFill="1" applyBorder="1">
      <alignment vertical="center"/>
    </xf>
    <xf numFmtId="176" fontId="6" fillId="3" borderId="7" xfId="0" applyNumberFormat="1" applyFont="1" applyFill="1" applyBorder="1">
      <alignment vertical="center"/>
    </xf>
    <xf numFmtId="10" fontId="0" fillId="0" borderId="1" xfId="0" applyNumberFormat="1" applyBorder="1">
      <alignment vertical="center"/>
    </xf>
    <xf numFmtId="10" fontId="0" fillId="0" borderId="5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6" fillId="3" borderId="0" xfId="0" applyNumberFormat="1" applyFont="1" applyFill="1">
      <alignment vertical="center"/>
    </xf>
    <xf numFmtId="0" fontId="10" fillId="0" borderId="1" xfId="0" applyFont="1" applyBorder="1">
      <alignment vertical="center"/>
    </xf>
    <xf numFmtId="0" fontId="0" fillId="4" borderId="0" xfId="0" applyFill="1">
      <alignment vertical="center"/>
    </xf>
    <xf numFmtId="177" fontId="1" fillId="0" borderId="1" xfId="0" applyNumberFormat="1" applyFont="1" applyBorder="1">
      <alignment vertical="center"/>
    </xf>
    <xf numFmtId="10" fontId="0" fillId="5" borderId="1" xfId="0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7" borderId="1" xfId="0" applyFont="1" applyFill="1" applyBorder="1">
      <alignment vertical="center"/>
    </xf>
    <xf numFmtId="0" fontId="0" fillId="8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7" fillId="0" borderId="2" xfId="0" applyFont="1" applyBorder="1">
      <alignment vertical="center"/>
    </xf>
    <xf numFmtId="10" fontId="10" fillId="0" borderId="1" xfId="0" applyNumberFormat="1" applyFont="1" applyBorder="1">
      <alignment vertical="center"/>
    </xf>
    <xf numFmtId="58" fontId="1" fillId="0" borderId="7" xfId="0" applyNumberFormat="1" applyFont="1" applyBorder="1">
      <alignment vertical="center"/>
    </xf>
    <xf numFmtId="0" fontId="5" fillId="2" borderId="7" xfId="0" applyFont="1" applyFill="1" applyBorder="1">
      <alignment vertical="center"/>
    </xf>
    <xf numFmtId="0" fontId="0" fillId="0" borderId="7" xfId="0" applyBorder="1">
      <alignment vertical="center"/>
    </xf>
    <xf numFmtId="10" fontId="0" fillId="0" borderId="7" xfId="0" applyNumberFormat="1" applyBorder="1">
      <alignment vertical="center"/>
    </xf>
    <xf numFmtId="0" fontId="0" fillId="0" borderId="4" xfId="0" applyBorder="1">
      <alignment vertical="center"/>
    </xf>
    <xf numFmtId="10" fontId="10" fillId="0" borderId="7" xfId="0" applyNumberFormat="1" applyFont="1" applyBorder="1">
      <alignment vertical="center"/>
    </xf>
    <xf numFmtId="0" fontId="0" fillId="0" borderId="8" xfId="0" applyBorder="1">
      <alignment vertical="center"/>
    </xf>
    <xf numFmtId="58" fontId="1" fillId="9" borderId="1" xfId="0" applyNumberFormat="1" applyFont="1" applyFill="1" applyBorder="1">
      <alignment vertical="center"/>
    </xf>
    <xf numFmtId="0" fontId="0" fillId="9" borderId="1" xfId="0" applyFont="1" applyFill="1" applyBorder="1">
      <alignment vertical="center"/>
    </xf>
    <xf numFmtId="0" fontId="7" fillId="9" borderId="1" xfId="0" applyFont="1" applyFill="1" applyBorder="1">
      <alignment vertical="center"/>
    </xf>
    <xf numFmtId="0" fontId="0" fillId="9" borderId="1" xfId="0" applyFill="1" applyBorder="1">
      <alignment vertical="center"/>
    </xf>
    <xf numFmtId="176" fontId="6" fillId="9" borderId="7" xfId="0" applyNumberFormat="1" applyFont="1" applyFill="1" applyBorder="1">
      <alignment vertical="center"/>
    </xf>
    <xf numFmtId="10" fontId="0" fillId="9" borderId="1" xfId="0" applyNumberFormat="1" applyFill="1" applyBorder="1">
      <alignment vertical="center"/>
    </xf>
    <xf numFmtId="10" fontId="10" fillId="9" borderId="1" xfId="0" applyNumberFormat="1" applyFont="1" applyFill="1" applyBorder="1">
      <alignment vertical="center"/>
    </xf>
    <xf numFmtId="58" fontId="1" fillId="0" borderId="2" xfId="0" applyNumberFormat="1" applyFont="1" applyBorder="1">
      <alignment vertical="center"/>
    </xf>
    <xf numFmtId="0" fontId="0" fillId="0" borderId="9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10" fillId="0" borderId="8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0" fillId="0" borderId="6" xfId="0" applyBorder="1" applyAlignment="1">
      <alignment horizontal="center" vertical="center"/>
    </xf>
    <xf numFmtId="58" fontId="0" fillId="0" borderId="1" xfId="0" applyNumberFormat="1" applyBorder="1">
      <alignment vertical="center"/>
    </xf>
    <xf numFmtId="58" fontId="1" fillId="0" borderId="5" xfId="0" applyNumberFormat="1" applyFont="1" applyBorder="1">
      <alignment vertical="center"/>
    </xf>
    <xf numFmtId="0" fontId="0" fillId="0" borderId="1" xfId="0" applyFont="1" applyBorder="1">
      <alignment vertical="center"/>
    </xf>
    <xf numFmtId="10" fontId="0" fillId="0" borderId="2" xfId="0" applyNumberFormat="1" applyBorder="1">
      <alignment vertical="center"/>
    </xf>
    <xf numFmtId="10" fontId="0" fillId="0" borderId="6" xfId="0" applyNumberFormat="1" applyBorder="1">
      <alignment vertical="center"/>
    </xf>
    <xf numFmtId="0" fontId="0" fillId="2" borderId="7" xfId="0" applyFill="1" applyBorder="1">
      <alignment vertical="center"/>
    </xf>
    <xf numFmtId="0" fontId="10" fillId="0" borderId="7" xfId="0" applyFont="1" applyBorder="1">
      <alignment vertical="center"/>
    </xf>
    <xf numFmtId="0" fontId="10" fillId="0" borderId="10" xfId="0" applyFont="1" applyBorder="1">
      <alignment vertical="center"/>
    </xf>
    <xf numFmtId="0" fontId="5" fillId="9" borderId="1" xfId="0" applyFont="1" applyFill="1" applyBorder="1">
      <alignment vertical="center"/>
    </xf>
    <xf numFmtId="176" fontId="6" fillId="9" borderId="1" xfId="0" applyNumberFormat="1" applyFont="1" applyFill="1" applyBorder="1">
      <alignment vertical="center"/>
    </xf>
    <xf numFmtId="0" fontId="0" fillId="10" borderId="1" xfId="0" applyFill="1" applyBorder="1">
      <alignment vertical="center"/>
    </xf>
    <xf numFmtId="0" fontId="10" fillId="0" borderId="5" xfId="0" applyFont="1" applyBorder="1">
      <alignment vertical="center"/>
    </xf>
    <xf numFmtId="0" fontId="1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176" fontId="6" fillId="4" borderId="1" xfId="0" applyNumberFormat="1" applyFont="1" applyFill="1" applyBorder="1">
      <alignment vertical="center"/>
    </xf>
    <xf numFmtId="10" fontId="0" fillId="4" borderId="1" xfId="0" applyNumberFormat="1" applyFill="1" applyBorder="1">
      <alignment vertical="center"/>
    </xf>
    <xf numFmtId="0" fontId="10" fillId="4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5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AE2613"/>
      <color rgb="006E367A"/>
      <color rgb="00AD039B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R28"/>
  <sheetViews>
    <sheetView tabSelected="1" workbookViewId="0">
      <pane xSplit="1" topLeftCell="HD1" activePane="topRight" state="frozen"/>
      <selection/>
      <selection pane="topRight" activeCell="HJ3" sqref="HJ3"/>
    </sheetView>
  </sheetViews>
  <sheetFormatPr defaultColWidth="9" defaultRowHeight="13.5"/>
  <cols>
    <col min="1" max="1" width="7.375" customWidth="1"/>
    <col min="2" max="2" width="6.25" hidden="1" customWidth="1"/>
    <col min="3" max="3" width="0.25" hidden="1" customWidth="1"/>
    <col min="4" max="4" width="9" hidden="1" customWidth="1"/>
    <col min="5" max="5" width="6.375" hidden="1" customWidth="1"/>
    <col min="6" max="8" width="9" hidden="1" customWidth="1"/>
    <col min="9" max="9" width="0.25" hidden="1" customWidth="1"/>
    <col min="10" max="10" width="10.25" hidden="1" customWidth="1"/>
    <col min="11" max="15" width="9" hidden="1" customWidth="1"/>
    <col min="16" max="16" width="9.375" hidden="1" customWidth="1"/>
    <col min="17" max="19" width="9" hidden="1" customWidth="1"/>
    <col min="20" max="20" width="9.375" hidden="1" customWidth="1"/>
    <col min="21" max="26" width="9" hidden="1" customWidth="1"/>
    <col min="27" max="27" width="9.375" hidden="1" customWidth="1"/>
    <col min="28" max="33" width="9" hidden="1" customWidth="1"/>
    <col min="34" max="34" width="12.625" hidden="1" customWidth="1"/>
    <col min="35" max="40" width="9" hidden="1" customWidth="1"/>
    <col min="41" max="41" width="12.375" hidden="1" customWidth="1"/>
    <col min="42" max="45" width="9" hidden="1" customWidth="1"/>
    <col min="46" max="46" width="9" customWidth="1"/>
    <col min="47" max="48" width="8.625" customWidth="1"/>
    <col min="49" max="50" width="9.875" customWidth="1"/>
    <col min="51" max="51" width="10.25" customWidth="1"/>
    <col min="52" max="52" width="11.125" customWidth="1"/>
    <col min="53" max="53" width="11.875" customWidth="1"/>
    <col min="54" max="54" width="11.125" customWidth="1"/>
    <col min="55" max="55" width="11.25" customWidth="1"/>
    <col min="56" max="56" width="11" customWidth="1"/>
    <col min="57" max="57" width="10.625" customWidth="1"/>
    <col min="58" max="58" width="10.375" customWidth="1"/>
    <col min="59" max="59" width="9.625" customWidth="1"/>
    <col min="60" max="60" width="10.25" customWidth="1"/>
    <col min="61" max="61" width="10" customWidth="1"/>
    <col min="62" max="62" width="10.5" customWidth="1"/>
    <col min="63" max="63" width="11.25" customWidth="1"/>
    <col min="64" max="64" width="11.125" customWidth="1"/>
    <col min="65" max="65" width="11.25" customWidth="1"/>
    <col min="66" max="66" width="16.375" customWidth="1"/>
    <col min="67" max="67" width="11.375" customWidth="1"/>
    <col min="68" max="70" width="11.875" customWidth="1"/>
    <col min="71" max="71" width="18.5" customWidth="1"/>
    <col min="72" max="72" width="10.75" customWidth="1"/>
    <col min="73" max="75" width="7.625" customWidth="1"/>
    <col min="76" max="76" width="8.375" customWidth="1"/>
    <col min="77" max="77" width="8.5" customWidth="1"/>
    <col min="78" max="78" width="8.75" customWidth="1"/>
    <col min="79" max="79" width="8.375" customWidth="1"/>
    <col min="80" max="80" width="8.5" customWidth="1"/>
    <col min="81" max="82" width="8.875" customWidth="1"/>
    <col min="83" max="83" width="9.25" customWidth="1"/>
    <col min="84" max="85" width="9.625" customWidth="1"/>
    <col min="86" max="98" width="9.25"/>
    <col min="103" max="103" width="9.375"/>
    <col min="142" max="142" width="15.125" customWidth="1"/>
    <col min="147" max="147" width="18.875" customWidth="1"/>
    <col min="165" max="165" width="12.625" customWidth="1"/>
    <col min="179" max="179" width="9.125" customWidth="1"/>
    <col min="200" max="200" width="9" style="34"/>
    <col min="201" max="201" width="12.125" customWidth="1"/>
    <col min="220" max="220" width="12.625"/>
  </cols>
  <sheetData>
    <row r="1" s="29" customFormat="1" spans="1:226">
      <c r="A1" s="1"/>
      <c r="B1" s="1">
        <v>5.5</v>
      </c>
      <c r="C1" s="1">
        <v>5.6</v>
      </c>
      <c r="D1" s="1">
        <v>5.7</v>
      </c>
      <c r="E1" s="35">
        <v>129.8</v>
      </c>
      <c r="F1" s="35">
        <v>130.8</v>
      </c>
      <c r="G1" s="35">
        <v>131.8</v>
      </c>
      <c r="H1" s="35">
        <v>132.8</v>
      </c>
      <c r="I1" s="35">
        <v>133.8</v>
      </c>
      <c r="J1" s="35">
        <v>134.8</v>
      </c>
      <c r="K1" s="35">
        <v>135.8</v>
      </c>
      <c r="L1" s="35">
        <v>136.8</v>
      </c>
      <c r="M1" s="35">
        <v>137.8</v>
      </c>
      <c r="N1" s="35">
        <v>138.8</v>
      </c>
      <c r="O1" s="35">
        <v>139.8</v>
      </c>
      <c r="P1" s="35">
        <v>140.8</v>
      </c>
      <c r="Q1" s="35">
        <v>141.8</v>
      </c>
      <c r="R1" s="35">
        <v>142.8</v>
      </c>
      <c r="S1" s="35">
        <v>143.8</v>
      </c>
      <c r="T1" s="35">
        <v>144.8</v>
      </c>
      <c r="U1" s="35">
        <v>145.8</v>
      </c>
      <c r="V1" s="35">
        <v>146.8</v>
      </c>
      <c r="W1" s="8">
        <v>42516</v>
      </c>
      <c r="X1" s="8">
        <v>42517</v>
      </c>
      <c r="Y1" s="8">
        <v>42518</v>
      </c>
      <c r="Z1" s="8">
        <v>42519</v>
      </c>
      <c r="AA1" s="8">
        <v>42520</v>
      </c>
      <c r="AB1" s="8">
        <v>42521</v>
      </c>
      <c r="AC1" s="8">
        <v>42522</v>
      </c>
      <c r="AD1" s="8">
        <v>42523</v>
      </c>
      <c r="AE1" s="8">
        <v>42524</v>
      </c>
      <c r="AF1" s="8">
        <v>42525</v>
      </c>
      <c r="AG1" s="8">
        <v>42526</v>
      </c>
      <c r="AH1" s="8">
        <v>42527</v>
      </c>
      <c r="AI1" s="8">
        <v>42528</v>
      </c>
      <c r="AJ1" s="8">
        <v>42529</v>
      </c>
      <c r="AK1" s="8">
        <v>42530</v>
      </c>
      <c r="AL1" s="8">
        <v>42531</v>
      </c>
      <c r="AM1" s="8">
        <v>42532</v>
      </c>
      <c r="AN1" s="8">
        <v>42533</v>
      </c>
      <c r="AO1" s="8">
        <v>42534</v>
      </c>
      <c r="AP1" s="8">
        <v>42535</v>
      </c>
      <c r="AQ1" s="8">
        <v>42536</v>
      </c>
      <c r="AR1" s="8">
        <v>42537</v>
      </c>
      <c r="AS1" s="43">
        <v>42538</v>
      </c>
      <c r="AT1" s="8">
        <v>42539</v>
      </c>
      <c r="AU1" s="8">
        <v>42540</v>
      </c>
      <c r="AV1" s="8">
        <v>42541</v>
      </c>
      <c r="AW1" s="8">
        <v>42542</v>
      </c>
      <c r="AX1" s="8">
        <v>42543</v>
      </c>
      <c r="AY1" s="8">
        <v>42544</v>
      </c>
      <c r="AZ1" s="8">
        <v>42545</v>
      </c>
      <c r="BA1" s="43">
        <v>42546</v>
      </c>
      <c r="BB1" s="8">
        <v>42547</v>
      </c>
      <c r="BC1" s="8">
        <v>42548</v>
      </c>
      <c r="BD1" s="8">
        <v>42549</v>
      </c>
      <c r="BE1" s="8">
        <v>42550</v>
      </c>
      <c r="BF1" s="8">
        <v>42551</v>
      </c>
      <c r="BG1" s="8">
        <v>42552</v>
      </c>
      <c r="BH1" s="8">
        <v>42553</v>
      </c>
      <c r="BI1" s="8">
        <v>42554</v>
      </c>
      <c r="BJ1" s="8">
        <v>42555</v>
      </c>
      <c r="BK1" s="8">
        <v>42556</v>
      </c>
      <c r="BL1" s="8">
        <v>42557</v>
      </c>
      <c r="BM1" s="8">
        <v>42558</v>
      </c>
      <c r="BN1" s="50" t="s">
        <v>0</v>
      </c>
      <c r="BO1" s="8">
        <v>42559</v>
      </c>
      <c r="BP1" s="8">
        <v>42560</v>
      </c>
      <c r="BQ1" s="8">
        <v>42561</v>
      </c>
      <c r="BR1" s="8">
        <v>42562</v>
      </c>
      <c r="BS1" s="50" t="s">
        <v>1</v>
      </c>
      <c r="BT1" s="43">
        <v>42563</v>
      </c>
      <c r="BU1" s="8">
        <v>42564</v>
      </c>
      <c r="BV1" s="9">
        <v>42565</v>
      </c>
      <c r="BW1" s="57">
        <v>42566</v>
      </c>
      <c r="BX1" s="57">
        <v>42567</v>
      </c>
      <c r="BY1" s="57">
        <v>42568</v>
      </c>
      <c r="BZ1" s="57">
        <v>42569</v>
      </c>
      <c r="CA1" s="57">
        <v>42570</v>
      </c>
      <c r="CB1" s="57">
        <v>42571</v>
      </c>
      <c r="CC1" s="57">
        <v>42572</v>
      </c>
      <c r="CD1" s="10">
        <v>42573</v>
      </c>
      <c r="CE1" s="8">
        <v>42574</v>
      </c>
      <c r="CF1" s="8">
        <v>42575</v>
      </c>
      <c r="CG1" s="8">
        <v>42576</v>
      </c>
      <c r="CH1" s="8">
        <v>42577</v>
      </c>
      <c r="CI1" s="8">
        <v>42578</v>
      </c>
      <c r="CJ1" s="8">
        <v>42579</v>
      </c>
      <c r="CK1" s="8">
        <v>42580</v>
      </c>
      <c r="CL1" s="8">
        <v>42581</v>
      </c>
      <c r="CM1" s="8">
        <v>42582</v>
      </c>
      <c r="CN1" s="8">
        <v>42583</v>
      </c>
      <c r="CO1" s="8">
        <v>42584</v>
      </c>
      <c r="CP1" s="8">
        <v>42585</v>
      </c>
      <c r="CQ1" s="8">
        <v>42586</v>
      </c>
      <c r="CR1" s="8">
        <v>42587</v>
      </c>
      <c r="CS1" s="57">
        <v>42588</v>
      </c>
      <c r="CT1" s="57">
        <v>42589</v>
      </c>
      <c r="CU1" s="57">
        <v>42590</v>
      </c>
      <c r="CV1" s="57">
        <v>42591</v>
      </c>
      <c r="CW1" s="57">
        <v>42592</v>
      </c>
      <c r="CX1" s="10">
        <v>42593</v>
      </c>
      <c r="CY1" s="8">
        <v>42594</v>
      </c>
      <c r="CZ1" s="8">
        <v>42595</v>
      </c>
      <c r="DA1" s="8">
        <v>42596</v>
      </c>
      <c r="DB1" s="8">
        <v>42597</v>
      </c>
      <c r="DC1" s="8">
        <v>42598</v>
      </c>
      <c r="DD1" s="8">
        <v>42599</v>
      </c>
      <c r="DE1" s="8">
        <v>42600</v>
      </c>
      <c r="DF1" s="8">
        <v>42601</v>
      </c>
      <c r="DG1" s="8">
        <v>42602</v>
      </c>
      <c r="DH1" s="8">
        <v>42603</v>
      </c>
      <c r="DI1" s="8">
        <v>42604</v>
      </c>
      <c r="DJ1" s="8">
        <v>42605</v>
      </c>
      <c r="DK1" s="8">
        <v>42606</v>
      </c>
      <c r="DL1" s="43">
        <v>42607</v>
      </c>
      <c r="DM1" s="65">
        <v>42608</v>
      </c>
      <c r="DN1" s="66">
        <v>42609</v>
      </c>
      <c r="DO1" s="8">
        <v>42610</v>
      </c>
      <c r="DP1" s="8">
        <v>42611</v>
      </c>
      <c r="DQ1" s="8">
        <v>42612</v>
      </c>
      <c r="DR1" s="8">
        <v>42613</v>
      </c>
      <c r="DS1" s="8">
        <v>42614</v>
      </c>
      <c r="DT1" s="8">
        <v>42615</v>
      </c>
      <c r="DU1" s="8">
        <v>42616</v>
      </c>
      <c r="DV1" s="8">
        <v>42617</v>
      </c>
      <c r="DW1" s="8">
        <v>42618</v>
      </c>
      <c r="DX1" s="8">
        <v>42619</v>
      </c>
      <c r="DY1" s="8">
        <v>42620</v>
      </c>
      <c r="DZ1" s="8">
        <v>42621</v>
      </c>
      <c r="EA1" s="8">
        <v>42622</v>
      </c>
      <c r="EB1" s="8">
        <v>42623</v>
      </c>
      <c r="EC1" s="8">
        <v>42624</v>
      </c>
      <c r="ED1" s="8">
        <v>42625</v>
      </c>
      <c r="EE1" s="8">
        <v>42626</v>
      </c>
      <c r="EF1" s="8">
        <v>42627</v>
      </c>
      <c r="EG1" s="8">
        <v>42628</v>
      </c>
      <c r="EH1" s="8">
        <v>42629</v>
      </c>
      <c r="EI1" s="8">
        <v>42630</v>
      </c>
      <c r="EJ1" s="8">
        <v>42631</v>
      </c>
      <c r="EK1" s="8">
        <v>42632</v>
      </c>
      <c r="EL1" s="8">
        <v>42633</v>
      </c>
      <c r="EM1" s="8">
        <v>42634</v>
      </c>
      <c r="EN1" s="8">
        <v>42635</v>
      </c>
      <c r="EO1" s="8">
        <v>42636</v>
      </c>
      <c r="EP1" s="8">
        <v>42637</v>
      </c>
      <c r="EQ1" s="50" t="s">
        <v>2</v>
      </c>
      <c r="ER1" s="29" t="s">
        <v>3</v>
      </c>
      <c r="ES1" s="29" t="s">
        <v>4</v>
      </c>
      <c r="ET1" s="29" t="s">
        <v>5</v>
      </c>
      <c r="EU1" s="29" t="s">
        <v>6</v>
      </c>
      <c r="EV1" s="29" t="s">
        <v>7</v>
      </c>
      <c r="EW1" s="29" t="s">
        <v>8</v>
      </c>
      <c r="EX1" s="29" t="s">
        <v>9</v>
      </c>
      <c r="EY1" s="29" t="s">
        <v>10</v>
      </c>
      <c r="EZ1" s="29" t="s">
        <v>11</v>
      </c>
      <c r="FA1" s="29" t="s">
        <v>12</v>
      </c>
      <c r="FB1" s="29" t="s">
        <v>13</v>
      </c>
      <c r="FC1" s="29" t="s">
        <v>14</v>
      </c>
      <c r="FD1" s="29" t="s">
        <v>15</v>
      </c>
      <c r="FE1" s="29" t="s">
        <v>16</v>
      </c>
      <c r="FF1" s="29" t="s">
        <v>17</v>
      </c>
      <c r="FG1" s="29" t="s">
        <v>18</v>
      </c>
      <c r="FH1" s="29" t="s">
        <v>19</v>
      </c>
      <c r="FI1" s="1" t="s">
        <v>20</v>
      </c>
      <c r="FJ1" s="1" t="s">
        <v>21</v>
      </c>
      <c r="FK1" s="1" t="s">
        <v>22</v>
      </c>
      <c r="FL1" s="1" t="s">
        <v>23</v>
      </c>
      <c r="FM1" s="1" t="s">
        <v>24</v>
      </c>
      <c r="FN1" s="1" t="s">
        <v>25</v>
      </c>
      <c r="FO1" s="1" t="s">
        <v>26</v>
      </c>
      <c r="FP1" s="1" t="s">
        <v>27</v>
      </c>
      <c r="FQ1" s="1" t="s">
        <v>28</v>
      </c>
      <c r="FR1" s="1" t="s">
        <v>29</v>
      </c>
      <c r="FS1" s="1" t="s">
        <v>30</v>
      </c>
      <c r="FT1" s="1" t="s">
        <v>31</v>
      </c>
      <c r="FU1" s="1" t="s">
        <v>32</v>
      </c>
      <c r="FV1" s="1" t="s">
        <v>33</v>
      </c>
      <c r="FW1" s="1" t="s">
        <v>34</v>
      </c>
      <c r="FX1" s="1" t="s">
        <v>35</v>
      </c>
      <c r="FY1" s="1" t="s">
        <v>36</v>
      </c>
      <c r="FZ1" s="1" t="s">
        <v>37</v>
      </c>
      <c r="GA1" s="1" t="s">
        <v>38</v>
      </c>
      <c r="GB1" s="1" t="s">
        <v>39</v>
      </c>
      <c r="GC1" s="1" t="s">
        <v>40</v>
      </c>
      <c r="GD1" s="1" t="s">
        <v>41</v>
      </c>
      <c r="GE1" s="1" t="s">
        <v>42</v>
      </c>
      <c r="GF1" s="1" t="s">
        <v>43</v>
      </c>
      <c r="GG1" s="1" t="s">
        <v>44</v>
      </c>
      <c r="GH1" s="1" t="s">
        <v>45</v>
      </c>
      <c r="GI1" s="1" t="s">
        <v>46</v>
      </c>
      <c r="GJ1" s="1" t="s">
        <v>47</v>
      </c>
      <c r="GK1" s="1" t="s">
        <v>48</v>
      </c>
      <c r="GL1" s="1" t="s">
        <v>49</v>
      </c>
      <c r="GM1" s="1" t="s">
        <v>50</v>
      </c>
      <c r="GN1" s="1" t="s">
        <v>51</v>
      </c>
      <c r="GO1" s="1" t="s">
        <v>52</v>
      </c>
      <c r="GP1" s="1" t="s">
        <v>53</v>
      </c>
      <c r="GQ1" s="1" t="s">
        <v>54</v>
      </c>
      <c r="GR1" s="77" t="s">
        <v>55</v>
      </c>
      <c r="GS1" s="1" t="s">
        <v>56</v>
      </c>
      <c r="GT1" s="29" t="s">
        <v>57</v>
      </c>
      <c r="GU1" s="29" t="s">
        <v>58</v>
      </c>
      <c r="GV1" s="29" t="s">
        <v>59</v>
      </c>
      <c r="GW1" s="29" t="s">
        <v>60</v>
      </c>
      <c r="GX1" s="29" t="s">
        <v>61</v>
      </c>
      <c r="GY1" s="29" t="s">
        <v>62</v>
      </c>
      <c r="GZ1" s="29" t="s">
        <v>63</v>
      </c>
      <c r="HA1" s="29" t="s">
        <v>64</v>
      </c>
      <c r="HB1" s="29" t="s">
        <v>65</v>
      </c>
      <c r="HC1" s="29" t="s">
        <v>66</v>
      </c>
      <c r="HD1" s="29" t="s">
        <v>67</v>
      </c>
      <c r="HE1" s="29" t="s">
        <v>68</v>
      </c>
      <c r="HF1" s="29" t="s">
        <v>69</v>
      </c>
      <c r="HG1" s="29" t="s">
        <v>70</v>
      </c>
      <c r="HH1" s="29" t="s">
        <v>71</v>
      </c>
      <c r="HI1" s="29" t="s">
        <v>72</v>
      </c>
      <c r="HJ1" s="29" t="s">
        <v>73</v>
      </c>
      <c r="HK1" s="29" t="s">
        <v>74</v>
      </c>
      <c r="HL1" s="29" t="s">
        <v>75</v>
      </c>
      <c r="HM1" s="29" t="s">
        <v>76</v>
      </c>
      <c r="HN1" s="29" t="s">
        <v>77</v>
      </c>
      <c r="HO1" s="29" t="s">
        <v>78</v>
      </c>
      <c r="HP1" s="29" t="s">
        <v>79</v>
      </c>
      <c r="HQ1" s="29" t="s">
        <v>80</v>
      </c>
      <c r="HR1" s="29" t="s">
        <v>81</v>
      </c>
    </row>
    <row r="2" s="31" customFormat="1" spans="1:226">
      <c r="A2" s="3" t="s">
        <v>82</v>
      </c>
      <c r="B2" s="11">
        <v>2383.07</v>
      </c>
      <c r="C2" s="11">
        <v>10782.39</v>
      </c>
      <c r="D2" s="11">
        <v>13820.8</v>
      </c>
      <c r="E2" s="11">
        <v>12533.5</v>
      </c>
      <c r="F2" s="11">
        <v>4516.4</v>
      </c>
      <c r="G2" s="11">
        <v>2965.75</v>
      </c>
      <c r="H2" s="11">
        <v>2542.9</v>
      </c>
      <c r="I2" s="11">
        <v>2930.55</v>
      </c>
      <c r="J2" s="11">
        <v>4541.61</v>
      </c>
      <c r="K2" s="11">
        <v>3406.87</v>
      </c>
      <c r="L2" s="11">
        <v>5144.35</v>
      </c>
      <c r="M2" s="11">
        <v>3559.4</v>
      </c>
      <c r="N2" s="11">
        <v>5404.14</v>
      </c>
      <c r="O2" s="11">
        <v>5860.16</v>
      </c>
      <c r="P2" s="11">
        <v>3645.65</v>
      </c>
      <c r="Q2" s="11">
        <v>5187.58</v>
      </c>
      <c r="R2" s="11">
        <v>5556.4</v>
      </c>
      <c r="S2" s="11">
        <v>2402.37</v>
      </c>
      <c r="T2" s="11">
        <v>3608.7</v>
      </c>
      <c r="U2" s="11">
        <v>5432.62</v>
      </c>
      <c r="V2" s="11">
        <v>4622.84</v>
      </c>
      <c r="W2" s="11">
        <v>3813.51</v>
      </c>
      <c r="X2" s="11">
        <v>3249.32</v>
      </c>
      <c r="Y2" s="11">
        <v>5160.45</v>
      </c>
      <c r="Z2" s="11">
        <v>9074.11</v>
      </c>
      <c r="AA2" s="11">
        <v>2874.72</v>
      </c>
      <c r="AB2" s="11">
        <v>6326</v>
      </c>
      <c r="AC2" s="11">
        <v>4584.76</v>
      </c>
      <c r="AD2" s="11">
        <v>3095.5</v>
      </c>
      <c r="AE2" s="11">
        <v>4029.12</v>
      </c>
      <c r="AF2" s="11">
        <v>4261.16</v>
      </c>
      <c r="AG2" s="11">
        <v>4228.47</v>
      </c>
      <c r="AH2" s="11">
        <v>2866.1</v>
      </c>
      <c r="AI2" s="11">
        <v>6463.64</v>
      </c>
      <c r="AJ2" s="11">
        <v>4481.52</v>
      </c>
      <c r="AK2" s="11">
        <v>3486.9</v>
      </c>
      <c r="AL2" s="11">
        <v>3982.17</v>
      </c>
      <c r="AM2" s="11">
        <v>4599.67</v>
      </c>
      <c r="AN2" s="11">
        <v>5279.16</v>
      </c>
      <c r="AO2" s="11">
        <v>3371.96</v>
      </c>
      <c r="AP2" s="11">
        <v>4011.39</v>
      </c>
      <c r="AQ2" s="11">
        <v>5240.71</v>
      </c>
      <c r="AR2" s="11">
        <v>4713.86</v>
      </c>
      <c r="AS2" s="44">
        <v>4361.7</v>
      </c>
      <c r="AT2" s="11">
        <v>4344.4</v>
      </c>
      <c r="AU2" s="11">
        <v>3738.16</v>
      </c>
      <c r="AV2" s="11">
        <v>3683.1</v>
      </c>
      <c r="AW2" s="11">
        <v>3490.7</v>
      </c>
      <c r="AX2" s="11">
        <v>4205.42</v>
      </c>
      <c r="AY2" s="11">
        <v>5405.4</v>
      </c>
      <c r="AZ2" s="11">
        <v>5551.9</v>
      </c>
      <c r="BA2" s="44">
        <v>3745.95</v>
      </c>
      <c r="BB2" s="11">
        <v>5283.8</v>
      </c>
      <c r="BC2" s="11">
        <v>3543.25</v>
      </c>
      <c r="BD2" s="11">
        <v>3612.02</v>
      </c>
      <c r="BE2" s="11">
        <v>3476.94</v>
      </c>
      <c r="BF2" s="11">
        <v>3424.45</v>
      </c>
      <c r="BG2" s="11">
        <v>2508.19</v>
      </c>
      <c r="BH2" s="11">
        <v>3866.98</v>
      </c>
      <c r="BI2" s="11">
        <v>3564.74</v>
      </c>
      <c r="BJ2" s="11">
        <v>5043.1</v>
      </c>
      <c r="BK2" s="11">
        <v>4641.8</v>
      </c>
      <c r="BL2" s="11">
        <v>2819.54</v>
      </c>
      <c r="BM2" s="11">
        <v>4747.21</v>
      </c>
      <c r="BN2" s="51">
        <v>4747.21</v>
      </c>
      <c r="BO2" s="11">
        <v>8380.52</v>
      </c>
      <c r="BP2" s="11">
        <v>4957.12</v>
      </c>
      <c r="BQ2" s="11">
        <v>3898.7</v>
      </c>
      <c r="BR2" s="11">
        <v>3191.67</v>
      </c>
      <c r="BS2" s="51">
        <v>3191.67</v>
      </c>
      <c r="BT2" s="44">
        <v>4216.55</v>
      </c>
      <c r="BU2" s="44">
        <v>4705.51</v>
      </c>
      <c r="BV2" s="11">
        <v>5889.71</v>
      </c>
      <c r="BW2" s="11">
        <v>3308.15</v>
      </c>
      <c r="BX2" s="11">
        <v>3955.35</v>
      </c>
      <c r="BY2" s="11">
        <v>6609.4</v>
      </c>
      <c r="BZ2" s="11">
        <v>4714.1</v>
      </c>
      <c r="CA2" s="11">
        <v>3391.2</v>
      </c>
      <c r="CB2" s="11">
        <v>5731.02</v>
      </c>
      <c r="CC2" s="31">
        <v>4984.8</v>
      </c>
      <c r="CD2" s="31">
        <v>4926.06</v>
      </c>
      <c r="CE2" s="11">
        <v>6613.33</v>
      </c>
      <c r="CF2" s="11">
        <v>4719.75</v>
      </c>
      <c r="CG2" s="11">
        <v>8919.49</v>
      </c>
      <c r="CH2" s="11">
        <v>5027</v>
      </c>
      <c r="CI2" s="11">
        <v>6434.17</v>
      </c>
      <c r="CJ2" s="11">
        <v>4529.2</v>
      </c>
      <c r="CK2" s="11">
        <v>3542.88</v>
      </c>
      <c r="CL2" s="11">
        <v>5116.43</v>
      </c>
      <c r="CM2" s="11">
        <v>5050.61</v>
      </c>
      <c r="CN2" s="11">
        <v>3802.7</v>
      </c>
      <c r="CO2" s="11">
        <v>4012.74</v>
      </c>
      <c r="CP2" s="11">
        <v>7061.73</v>
      </c>
      <c r="CQ2" s="11">
        <v>5543.56</v>
      </c>
      <c r="CR2" s="44">
        <v>2265.06</v>
      </c>
      <c r="CS2" s="11">
        <v>4851.38</v>
      </c>
      <c r="CT2" s="11">
        <v>4304.62</v>
      </c>
      <c r="CU2" s="11">
        <v>3995.69</v>
      </c>
      <c r="CV2" s="11">
        <v>4157.82</v>
      </c>
      <c r="CW2" s="11">
        <v>4700.63</v>
      </c>
      <c r="CX2" s="11">
        <v>5043.86</v>
      </c>
      <c r="CY2" s="12">
        <v>3644.75</v>
      </c>
      <c r="CZ2" s="11">
        <v>4489.08</v>
      </c>
      <c r="DA2" s="11">
        <v>4967.22</v>
      </c>
      <c r="DB2" s="11">
        <v>4917.3</v>
      </c>
      <c r="DC2" s="11">
        <v>3750.6</v>
      </c>
      <c r="DD2" s="11">
        <v>3499.76</v>
      </c>
      <c r="DE2" s="11">
        <v>3825.82</v>
      </c>
      <c r="DF2" s="11">
        <v>3055.4</v>
      </c>
      <c r="DG2" s="11">
        <v>6691.29</v>
      </c>
      <c r="DH2" s="11">
        <v>5806.8</v>
      </c>
      <c r="DI2" s="11">
        <v>5280.48</v>
      </c>
      <c r="DJ2" s="11">
        <v>5187.53</v>
      </c>
      <c r="DK2" s="11">
        <v>4823.67</v>
      </c>
      <c r="DL2" s="44">
        <v>4342.2</v>
      </c>
      <c r="DM2" s="21">
        <v>6025.7</v>
      </c>
      <c r="DN2" s="12">
        <v>3724.47</v>
      </c>
      <c r="DO2" s="11">
        <v>6150.3</v>
      </c>
      <c r="DP2" s="11">
        <v>3149.3</v>
      </c>
      <c r="DQ2" s="11">
        <v>4247.5</v>
      </c>
      <c r="DR2" s="11">
        <v>4430.73</v>
      </c>
      <c r="DS2" s="11">
        <v>3329.6</v>
      </c>
      <c r="DT2" s="11">
        <v>2465.32</v>
      </c>
      <c r="DU2" s="11">
        <v>3323.14</v>
      </c>
      <c r="DV2" s="11">
        <v>4120.14</v>
      </c>
      <c r="DW2" s="11">
        <v>3356.65</v>
      </c>
      <c r="DX2" s="11">
        <v>3866.94</v>
      </c>
      <c r="DY2" s="11">
        <v>4245.3</v>
      </c>
      <c r="DZ2" s="11">
        <v>6118.8</v>
      </c>
      <c r="EA2" s="11">
        <v>3457.9</v>
      </c>
      <c r="EB2" s="11">
        <v>4155.15</v>
      </c>
      <c r="EC2" s="11">
        <v>2655.64</v>
      </c>
      <c r="ED2" s="11">
        <v>3849.63</v>
      </c>
      <c r="EE2" s="11">
        <v>4584.98</v>
      </c>
      <c r="EF2" s="11">
        <v>4492.85</v>
      </c>
      <c r="EG2" s="11">
        <v>4890.03</v>
      </c>
      <c r="EH2" s="11">
        <v>4524.09</v>
      </c>
      <c r="EI2" s="11">
        <v>6647.93</v>
      </c>
      <c r="EJ2" s="11">
        <v>2679.05</v>
      </c>
      <c r="EK2" s="11">
        <v>5133.3</v>
      </c>
      <c r="EL2" s="11">
        <v>2880.7</v>
      </c>
      <c r="EM2" s="11">
        <v>4766.1</v>
      </c>
      <c r="EN2" s="11">
        <v>4729.64</v>
      </c>
      <c r="EO2" s="11">
        <v>3390.96</v>
      </c>
      <c r="EP2" s="11">
        <v>4658</v>
      </c>
      <c r="EQ2" s="73">
        <v>4658</v>
      </c>
      <c r="ER2" s="11">
        <v>4639.3</v>
      </c>
      <c r="ES2" s="11">
        <v>6195.76</v>
      </c>
      <c r="ET2" s="11">
        <v>3313.53</v>
      </c>
      <c r="EU2" s="11">
        <v>4798.92</v>
      </c>
      <c r="EV2" s="11">
        <v>4557.09</v>
      </c>
      <c r="EW2" s="11">
        <v>5466.71</v>
      </c>
      <c r="EX2" s="11">
        <v>5424.32</v>
      </c>
      <c r="EY2" s="11">
        <v>5653.47</v>
      </c>
      <c r="EZ2" s="11">
        <v>4093.53</v>
      </c>
      <c r="FA2" s="11">
        <v>4791.92</v>
      </c>
      <c r="FB2" s="11">
        <v>7573.87</v>
      </c>
      <c r="FC2" s="11">
        <v>4263.78</v>
      </c>
      <c r="FD2" s="11">
        <v>3614.64</v>
      </c>
      <c r="FE2" s="11">
        <v>4678.24</v>
      </c>
      <c r="FF2" s="11">
        <v>5836.75</v>
      </c>
      <c r="FG2" s="11">
        <v>4261.52</v>
      </c>
      <c r="FH2" s="44">
        <v>2746.55</v>
      </c>
      <c r="FI2" s="11">
        <v>3698.31</v>
      </c>
      <c r="FJ2" s="11">
        <v>4373</v>
      </c>
      <c r="FK2" s="11">
        <v>5884.4</v>
      </c>
      <c r="FL2" s="11">
        <v>5155.74</v>
      </c>
      <c r="FM2" s="11">
        <v>5329.68</v>
      </c>
      <c r="FN2" s="11">
        <v>3408.46</v>
      </c>
      <c r="FO2" s="11">
        <v>6496.38</v>
      </c>
      <c r="FP2" s="11">
        <v>3819.14</v>
      </c>
      <c r="FQ2" s="11">
        <v>5074.02</v>
      </c>
      <c r="FR2" s="11">
        <v>3898.54</v>
      </c>
      <c r="FS2" s="11">
        <v>5629.64</v>
      </c>
      <c r="FT2" s="11">
        <v>5698.87</v>
      </c>
      <c r="FU2" s="11">
        <v>4590.96</v>
      </c>
      <c r="FV2" s="11">
        <v>3534.45</v>
      </c>
      <c r="FW2" s="5">
        <v>5003.62</v>
      </c>
      <c r="FX2" s="11">
        <v>4490.8</v>
      </c>
      <c r="FY2" s="11">
        <v>5473.48</v>
      </c>
      <c r="FZ2" s="11">
        <v>4258.3</v>
      </c>
      <c r="GA2" s="11">
        <v>6437.54</v>
      </c>
      <c r="GB2" s="11">
        <v>5858.71</v>
      </c>
      <c r="GC2" s="11">
        <v>3965.6</v>
      </c>
      <c r="GD2" s="11">
        <v>6541.95</v>
      </c>
      <c r="GE2" s="11">
        <v>4755.1</v>
      </c>
      <c r="GF2" s="11">
        <v>3763.7</v>
      </c>
      <c r="GG2" s="11">
        <v>5722.74</v>
      </c>
      <c r="GH2" s="11">
        <v>6651.7</v>
      </c>
      <c r="GI2" s="11">
        <v>5151.16</v>
      </c>
      <c r="GJ2" s="11">
        <v>3229.46</v>
      </c>
      <c r="GK2" s="11">
        <v>4298.91</v>
      </c>
      <c r="GL2" s="11">
        <v>4478.35</v>
      </c>
      <c r="GM2" s="11">
        <v>4975.49</v>
      </c>
      <c r="GN2" s="11">
        <v>5186.19</v>
      </c>
      <c r="GO2" s="11">
        <v>6383.19</v>
      </c>
      <c r="GP2" s="11">
        <v>4204.37</v>
      </c>
      <c r="GQ2" s="11">
        <v>6056.05</v>
      </c>
      <c r="GR2" s="78">
        <v>3647.06</v>
      </c>
      <c r="GS2" s="44">
        <v>5093.45</v>
      </c>
      <c r="GT2" s="11">
        <v>4903.65</v>
      </c>
      <c r="GU2" s="11">
        <v>5380.41</v>
      </c>
      <c r="GV2" s="11">
        <v>6408.42</v>
      </c>
      <c r="GW2" s="11">
        <v>4581.9</v>
      </c>
      <c r="GX2" s="11">
        <v>5248</v>
      </c>
      <c r="GY2" s="11">
        <v>4436.49</v>
      </c>
      <c r="GZ2" s="11">
        <v>4532.87</v>
      </c>
      <c r="HA2" s="11">
        <v>4124.24</v>
      </c>
      <c r="HB2" s="11">
        <v>3742.41</v>
      </c>
      <c r="HC2" s="11">
        <v>6167.55</v>
      </c>
      <c r="HD2" s="11">
        <v>5755.51</v>
      </c>
      <c r="HE2" s="44">
        <v>5482.43</v>
      </c>
      <c r="HF2" s="11">
        <v>4424.19</v>
      </c>
      <c r="HG2" s="44">
        <v>3665.9</v>
      </c>
      <c r="HH2" s="11">
        <v>3921.59</v>
      </c>
      <c r="HI2" s="11">
        <v>7587.49</v>
      </c>
      <c r="HJ2" s="11">
        <v>7775.51</v>
      </c>
      <c r="HK2" s="11">
        <v>7004.56</v>
      </c>
      <c r="HL2" s="11">
        <v>6429.83</v>
      </c>
      <c r="HM2" s="11">
        <v>5605.27</v>
      </c>
      <c r="HN2" s="11">
        <v>4844.01</v>
      </c>
      <c r="HO2" s="11"/>
      <c r="HP2" s="11"/>
      <c r="HQ2" s="11"/>
      <c r="HR2" s="11"/>
    </row>
    <row r="3" spans="1:226">
      <c r="A3" s="1" t="s">
        <v>83</v>
      </c>
      <c r="B3" s="5">
        <v>831.12</v>
      </c>
      <c r="C3" s="5">
        <v>4922.9</v>
      </c>
      <c r="D3" s="5">
        <v>5189.2</v>
      </c>
      <c r="E3" s="5">
        <v>5681.8</v>
      </c>
      <c r="F3" s="5">
        <v>1641.5</v>
      </c>
      <c r="G3" s="5">
        <v>1015.5</v>
      </c>
      <c r="H3" s="5">
        <v>1126.18</v>
      </c>
      <c r="I3" s="5">
        <v>1162.1</v>
      </c>
      <c r="J3" s="5">
        <v>2286.6</v>
      </c>
      <c r="K3" s="5">
        <v>2425.3</v>
      </c>
      <c r="L3" s="5">
        <v>3358.01</v>
      </c>
      <c r="M3" s="5">
        <v>1680.1</v>
      </c>
      <c r="N3" s="5">
        <v>1718.3</v>
      </c>
      <c r="O3" s="5">
        <v>1352.1</v>
      </c>
      <c r="P3" s="5">
        <v>1665.3</v>
      </c>
      <c r="Q3" s="5">
        <v>1519.3</v>
      </c>
      <c r="R3" s="5">
        <v>1915.6</v>
      </c>
      <c r="S3" s="5">
        <v>777.92</v>
      </c>
      <c r="T3" s="5">
        <v>1644.2</v>
      </c>
      <c r="U3" s="5">
        <v>2516.6</v>
      </c>
      <c r="V3" s="5">
        <v>1655.2</v>
      </c>
      <c r="W3" s="5">
        <v>1589.7</v>
      </c>
      <c r="X3" s="5">
        <v>860.4</v>
      </c>
      <c r="Y3" s="5">
        <v>3331</v>
      </c>
      <c r="Z3" s="5">
        <v>2499.61</v>
      </c>
      <c r="AA3" s="5">
        <v>1189.2</v>
      </c>
      <c r="AB3" s="5">
        <v>1399.41</v>
      </c>
      <c r="AC3" s="5">
        <v>2488</v>
      </c>
      <c r="AD3" s="5">
        <v>1185.3</v>
      </c>
      <c r="AE3" s="5">
        <v>1177.9</v>
      </c>
      <c r="AF3" s="5">
        <v>2008.58</v>
      </c>
      <c r="AG3" s="5">
        <v>1866.16</v>
      </c>
      <c r="AH3" s="5">
        <v>1900.82</v>
      </c>
      <c r="AI3" s="5">
        <v>3295.9</v>
      </c>
      <c r="AJ3" s="5">
        <v>1714.25</v>
      </c>
      <c r="AK3" s="5">
        <v>1193.2</v>
      </c>
      <c r="AL3" s="5">
        <v>1357.1</v>
      </c>
      <c r="AM3" s="5">
        <v>1690.27</v>
      </c>
      <c r="AN3" s="5">
        <v>2096.3</v>
      </c>
      <c r="AO3" s="5">
        <v>1008.06</v>
      </c>
      <c r="AP3" s="5">
        <v>2239.6</v>
      </c>
      <c r="AQ3" s="5">
        <v>2019.2</v>
      </c>
      <c r="AR3" s="5">
        <v>2485.9</v>
      </c>
      <c r="AS3" s="45">
        <v>2190.5</v>
      </c>
      <c r="AT3" s="5">
        <v>2071.9</v>
      </c>
      <c r="AU3" s="27">
        <v>1416.4</v>
      </c>
      <c r="AV3" s="5">
        <v>1109.3</v>
      </c>
      <c r="AW3" s="5">
        <v>2233.4</v>
      </c>
      <c r="AX3" s="5">
        <v>1825.2</v>
      </c>
      <c r="AY3" s="5">
        <v>3756.4</v>
      </c>
      <c r="AZ3" s="5">
        <v>2851.3</v>
      </c>
      <c r="BA3" s="45">
        <v>1146.1</v>
      </c>
      <c r="BB3" s="5">
        <v>1745.3</v>
      </c>
      <c r="BC3" s="5">
        <v>1358.5</v>
      </c>
      <c r="BD3" s="5">
        <v>1617.5</v>
      </c>
      <c r="BE3" s="5">
        <v>1490.83</v>
      </c>
      <c r="BF3" s="5">
        <v>1974.3</v>
      </c>
      <c r="BG3" s="5">
        <v>1203.8</v>
      </c>
      <c r="BH3" s="5"/>
      <c r="BI3" s="5"/>
      <c r="BJ3" s="5">
        <v>6143.19</v>
      </c>
      <c r="BK3">
        <v>3127</v>
      </c>
      <c r="BL3" s="5">
        <v>1440.2</v>
      </c>
      <c r="BM3" s="5">
        <v>1401.4</v>
      </c>
      <c r="BN3" s="52">
        <v>1362.4</v>
      </c>
      <c r="BO3" s="5">
        <v>2100.8</v>
      </c>
      <c r="BP3" s="5">
        <v>798.6</v>
      </c>
      <c r="BQ3" s="5">
        <v>1178.7</v>
      </c>
      <c r="BR3" s="5">
        <v>1184.1</v>
      </c>
      <c r="BS3" s="52">
        <v>1202.1</v>
      </c>
      <c r="BT3" s="45">
        <v>1879.3</v>
      </c>
      <c r="BU3" s="45">
        <v>1558.33</v>
      </c>
      <c r="BV3" s="5">
        <v>3569.5</v>
      </c>
      <c r="BW3" s="5">
        <v>856.9</v>
      </c>
      <c r="BX3" s="5">
        <v>1442.35</v>
      </c>
      <c r="BY3" s="5">
        <v>2977.1</v>
      </c>
      <c r="BZ3" s="5">
        <v>2054.58</v>
      </c>
      <c r="CA3" s="5">
        <v>1151.3</v>
      </c>
      <c r="CB3" s="5">
        <v>2357.53</v>
      </c>
      <c r="CC3">
        <v>1781.5</v>
      </c>
      <c r="CD3">
        <v>609.7</v>
      </c>
      <c r="CE3" s="5">
        <v>3892.8</v>
      </c>
      <c r="CF3" s="5">
        <v>3995</v>
      </c>
      <c r="CG3" s="5">
        <v>3096.13</v>
      </c>
      <c r="CH3" s="5">
        <v>2250.8</v>
      </c>
      <c r="CI3" s="5">
        <v>1477.54</v>
      </c>
      <c r="CJ3" s="5">
        <v>1697.7</v>
      </c>
      <c r="CK3" s="5">
        <v>1802.4</v>
      </c>
      <c r="CL3" s="5">
        <v>1899.84</v>
      </c>
      <c r="CM3" s="5">
        <v>2014.36</v>
      </c>
      <c r="CN3" s="5">
        <v>1372.8</v>
      </c>
      <c r="CO3" s="5">
        <v>1675</v>
      </c>
      <c r="CP3" s="5">
        <v>3519.4</v>
      </c>
      <c r="CQ3" s="5">
        <v>1864.4</v>
      </c>
      <c r="CR3" s="45">
        <v>570.01</v>
      </c>
      <c r="CS3" s="5">
        <v>2204.5</v>
      </c>
      <c r="CT3" s="5">
        <v>1089.3</v>
      </c>
      <c r="CU3" s="5">
        <v>1702.01</v>
      </c>
      <c r="CV3" s="5">
        <v>1830.56</v>
      </c>
      <c r="CW3" s="5">
        <v>1274.33</v>
      </c>
      <c r="CX3" s="5">
        <v>1790.1</v>
      </c>
      <c r="CY3" s="13">
        <v>1553.9</v>
      </c>
      <c r="CZ3" s="5">
        <v>2067.1</v>
      </c>
      <c r="DA3" s="5">
        <v>1469.2</v>
      </c>
      <c r="DB3" s="5">
        <v>2949.8</v>
      </c>
      <c r="DC3" s="5">
        <v>1126.8</v>
      </c>
      <c r="DD3" s="5">
        <v>2060.16</v>
      </c>
      <c r="DE3" s="5">
        <v>1221.3</v>
      </c>
      <c r="DF3" s="5">
        <v>1717</v>
      </c>
      <c r="DG3" s="5">
        <v>3614.6</v>
      </c>
      <c r="DH3" s="5">
        <v>2360.3</v>
      </c>
      <c r="DI3" s="5">
        <v>2422.24</v>
      </c>
      <c r="DJ3" s="5">
        <v>950.7</v>
      </c>
      <c r="DK3" s="5">
        <v>2347.69</v>
      </c>
      <c r="DL3" s="45">
        <v>1704</v>
      </c>
      <c r="DM3" s="5">
        <v>2285.8</v>
      </c>
      <c r="DN3" s="13">
        <v>1916.1</v>
      </c>
      <c r="DO3" s="5">
        <v>4288.9</v>
      </c>
      <c r="DP3" s="5">
        <v>1386.2</v>
      </c>
      <c r="DQ3" s="5">
        <v>1819.3</v>
      </c>
      <c r="DR3" s="5">
        <v>2193.72</v>
      </c>
      <c r="DS3" s="5">
        <v>1223.4</v>
      </c>
      <c r="DT3" s="5">
        <v>975.1</v>
      </c>
      <c r="DU3" s="5">
        <v>1441.2</v>
      </c>
      <c r="DV3" s="5">
        <v>1569.1</v>
      </c>
      <c r="DW3" s="5">
        <v>711.5</v>
      </c>
      <c r="DX3" s="5">
        <v>920</v>
      </c>
      <c r="DY3" s="5">
        <v>2054.66</v>
      </c>
      <c r="DZ3" s="5">
        <v>1991.6</v>
      </c>
      <c r="EA3" s="5">
        <v>620</v>
      </c>
      <c r="EB3" s="5">
        <v>2136.3</v>
      </c>
      <c r="EC3" s="5">
        <v>667.8</v>
      </c>
      <c r="ED3" s="5">
        <v>1866.44</v>
      </c>
      <c r="EE3" s="5">
        <v>2177.2</v>
      </c>
      <c r="EF3" s="5">
        <v>2784.82</v>
      </c>
      <c r="EG3" s="5">
        <v>2238.9</v>
      </c>
      <c r="EH3" s="5">
        <v>1297.16</v>
      </c>
      <c r="EI3" s="5">
        <v>2728.35</v>
      </c>
      <c r="EJ3" s="5">
        <v>875.26</v>
      </c>
      <c r="EK3" s="5">
        <v>2387.9</v>
      </c>
      <c r="EL3" s="5">
        <v>994.9</v>
      </c>
      <c r="EM3" s="5">
        <v>1930.13</v>
      </c>
      <c r="EN3" s="5">
        <v>1936.24</v>
      </c>
      <c r="EO3" s="5">
        <v>1513.96</v>
      </c>
      <c r="EP3" s="5">
        <v>2232.3</v>
      </c>
      <c r="EQ3" s="53">
        <v>2232.3</v>
      </c>
      <c r="ER3" s="5">
        <v>2119.6</v>
      </c>
      <c r="ES3" s="5">
        <v>1634.14</v>
      </c>
      <c r="ET3" s="5">
        <v>1297.62</v>
      </c>
      <c r="EU3" s="5">
        <v>2943.27</v>
      </c>
      <c r="EV3" s="5">
        <v>2525.87</v>
      </c>
      <c r="EW3" s="5">
        <v>1645.31</v>
      </c>
      <c r="EX3" s="5">
        <v>2006.32</v>
      </c>
      <c r="EY3" s="5">
        <v>2563.4</v>
      </c>
      <c r="EZ3" s="5">
        <v>1391.2</v>
      </c>
      <c r="FA3" s="5">
        <v>1834.5</v>
      </c>
      <c r="FB3" s="5">
        <v>2866.95</v>
      </c>
      <c r="FC3" s="5">
        <v>1065.6</v>
      </c>
      <c r="FD3" s="5">
        <v>1310</v>
      </c>
      <c r="FE3" s="5">
        <v>2392.4</v>
      </c>
      <c r="FF3" s="5">
        <v>3623.7</v>
      </c>
      <c r="FG3" s="5">
        <v>1268.5</v>
      </c>
      <c r="FH3" s="45">
        <v>1257.2</v>
      </c>
      <c r="FI3" s="5">
        <v>1081.96</v>
      </c>
      <c r="FJ3" s="5">
        <v>1822.2</v>
      </c>
      <c r="FK3" s="5">
        <v>2079.4</v>
      </c>
      <c r="FL3" s="5">
        <v>1305.4</v>
      </c>
      <c r="FM3" s="5">
        <v>2977.44</v>
      </c>
      <c r="FN3" s="5">
        <v>972.6</v>
      </c>
      <c r="FO3" s="5">
        <v>2435.5</v>
      </c>
      <c r="FP3" s="5">
        <v>1742.25</v>
      </c>
      <c r="FQ3" s="5">
        <v>1802.1</v>
      </c>
      <c r="FR3" s="5">
        <v>2446.58</v>
      </c>
      <c r="FS3" s="5">
        <v>1710.36</v>
      </c>
      <c r="FT3" s="5">
        <v>3056.42</v>
      </c>
      <c r="FU3" s="5">
        <v>2052.38</v>
      </c>
      <c r="FV3" s="5">
        <v>2261.91</v>
      </c>
      <c r="FW3" s="5">
        <v>2586.12</v>
      </c>
      <c r="FX3" s="5">
        <v>1679.4</v>
      </c>
      <c r="FY3" s="5">
        <v>2535.64</v>
      </c>
      <c r="FZ3" s="5">
        <v>1186.4</v>
      </c>
      <c r="GA3" s="5">
        <v>3232.3</v>
      </c>
      <c r="GB3" s="5">
        <v>1694.16</v>
      </c>
      <c r="GC3" s="5">
        <v>1636.7</v>
      </c>
      <c r="GD3" s="5">
        <v>1856.6</v>
      </c>
      <c r="GE3" s="5">
        <v>2041.9</v>
      </c>
      <c r="GF3" s="5">
        <v>1074.6</v>
      </c>
      <c r="GG3" s="5">
        <v>2476.9</v>
      </c>
      <c r="GH3" s="5">
        <v>3313.6</v>
      </c>
      <c r="GI3" s="5">
        <v>1649.6</v>
      </c>
      <c r="GJ3" s="5">
        <v>1575.4</v>
      </c>
      <c r="GK3" s="5">
        <v>1923.92</v>
      </c>
      <c r="GL3" s="5">
        <v>2087.5</v>
      </c>
      <c r="GM3" s="5">
        <v>1775.88</v>
      </c>
      <c r="GN3" s="5">
        <v>1778</v>
      </c>
      <c r="GO3" s="5">
        <v>2291.05</v>
      </c>
      <c r="GP3" s="5">
        <v>2042.04</v>
      </c>
      <c r="GQ3" s="5">
        <v>3224.29</v>
      </c>
      <c r="GR3" s="79">
        <v>942.6</v>
      </c>
      <c r="GS3" s="45">
        <v>1871.25</v>
      </c>
      <c r="GT3" s="5">
        <v>1758.32</v>
      </c>
      <c r="GU3" s="5">
        <v>1912.27</v>
      </c>
      <c r="GV3" s="5">
        <v>1998.23</v>
      </c>
      <c r="GW3" s="5">
        <v>2040</v>
      </c>
      <c r="GX3" s="5">
        <v>1075.7</v>
      </c>
      <c r="GY3" s="5">
        <v>1764</v>
      </c>
      <c r="GZ3" s="5">
        <v>1078.4</v>
      </c>
      <c r="HA3" s="5">
        <v>589.7</v>
      </c>
      <c r="HB3" s="5">
        <v>1491.06</v>
      </c>
      <c r="HC3" s="5">
        <v>1884.65</v>
      </c>
      <c r="HD3" s="5">
        <v>1989.7</v>
      </c>
      <c r="HE3" s="45">
        <v>1272.5</v>
      </c>
      <c r="HF3" s="5">
        <v>1946.15</v>
      </c>
      <c r="HG3" s="45">
        <v>1281.31</v>
      </c>
      <c r="HH3" s="5">
        <v>937</v>
      </c>
      <c r="HI3" s="5">
        <f>HH3+HG3</f>
        <v>2218.31</v>
      </c>
      <c r="HJ3" s="5">
        <v>2113</v>
      </c>
      <c r="HK3" s="5">
        <v>2656.35</v>
      </c>
      <c r="HL3" s="5">
        <v>1359</v>
      </c>
      <c r="HM3" s="5">
        <v>2175.4</v>
      </c>
      <c r="HN3" s="5">
        <v>1631.51</v>
      </c>
      <c r="HO3" s="5"/>
      <c r="HP3" s="5"/>
      <c r="HQ3" s="5"/>
      <c r="HR3" s="5"/>
    </row>
    <row r="4" spans="1:226">
      <c r="A4" s="1" t="s">
        <v>84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45"/>
      <c r="AT4" s="5"/>
      <c r="AU4" s="27"/>
      <c r="AV4" s="5"/>
      <c r="AW4" s="5"/>
      <c r="AX4" s="5"/>
      <c r="AY4" s="5"/>
      <c r="AZ4" s="5"/>
      <c r="BA4" s="45"/>
      <c r="BB4" s="5"/>
      <c r="BC4" s="5"/>
      <c r="BD4" s="5"/>
      <c r="BE4" s="5"/>
      <c r="BF4" s="5"/>
      <c r="BG4" s="5"/>
      <c r="BH4" s="5"/>
      <c r="BI4" s="5"/>
      <c r="BJ4" s="5"/>
      <c r="BL4" s="5"/>
      <c r="BM4" s="5"/>
      <c r="BN4" s="52"/>
      <c r="BO4" s="5"/>
      <c r="BP4" s="5"/>
      <c r="BQ4" s="5"/>
      <c r="BR4" s="5"/>
      <c r="BS4" s="52"/>
      <c r="BT4" s="45"/>
      <c r="BU4" s="45"/>
      <c r="BV4" s="5"/>
      <c r="BW4" s="5"/>
      <c r="BX4" s="5"/>
      <c r="BY4" s="5"/>
      <c r="BZ4" s="5"/>
      <c r="CA4" s="5"/>
      <c r="CB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45"/>
      <c r="CS4" s="5"/>
      <c r="CT4" s="5"/>
      <c r="CU4" s="5"/>
      <c r="CV4" s="5"/>
      <c r="CW4" s="5"/>
      <c r="CX4" s="5"/>
      <c r="CY4" s="13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45"/>
      <c r="DM4" s="5"/>
      <c r="DN4" s="13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3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45">
        <v>43.2</v>
      </c>
      <c r="FI4" s="5">
        <v>141.84</v>
      </c>
      <c r="FJ4" s="5"/>
      <c r="FK4" s="5">
        <v>25.5</v>
      </c>
      <c r="FL4" s="5"/>
      <c r="FM4" s="5">
        <v>27</v>
      </c>
      <c r="FN4" s="5">
        <v>77.2</v>
      </c>
      <c r="FO4" s="5"/>
      <c r="FP4" s="5"/>
      <c r="FQ4" s="5">
        <v>21</v>
      </c>
      <c r="FR4" s="5"/>
      <c r="FS4" s="5">
        <v>86.1</v>
      </c>
      <c r="FT4" s="5">
        <v>18.7</v>
      </c>
      <c r="FU4" s="5">
        <v>433.2</v>
      </c>
      <c r="FV4" s="5"/>
      <c r="FW4" s="5"/>
      <c r="FX4" s="5"/>
      <c r="FY4" s="5"/>
      <c r="FZ4" s="5">
        <v>240.3</v>
      </c>
      <c r="GA4" s="5">
        <v>49.14</v>
      </c>
      <c r="GB4" s="5">
        <v>51.5</v>
      </c>
      <c r="GC4" s="5"/>
      <c r="GD4" s="5">
        <v>218.13</v>
      </c>
      <c r="GE4" s="5"/>
      <c r="GF4" s="5"/>
      <c r="GG4" s="5">
        <v>177</v>
      </c>
      <c r="GH4" s="5">
        <v>309.1</v>
      </c>
      <c r="GI4" s="5"/>
      <c r="GJ4" s="5">
        <v>50.5</v>
      </c>
      <c r="GK4" s="5">
        <v>51.32</v>
      </c>
      <c r="GL4" s="5">
        <v>831.5</v>
      </c>
      <c r="GM4" s="5">
        <v>351.9</v>
      </c>
      <c r="GN4" s="5"/>
      <c r="GO4" s="5">
        <v>325.7</v>
      </c>
      <c r="GP4" s="5">
        <v>113.6</v>
      </c>
      <c r="GQ4" s="5">
        <v>247.87</v>
      </c>
      <c r="GR4" s="79">
        <v>160.1</v>
      </c>
      <c r="GS4" s="45">
        <v>655.94</v>
      </c>
      <c r="GT4" s="5">
        <v>297</v>
      </c>
      <c r="GU4" s="5">
        <v>32.8</v>
      </c>
      <c r="GV4" s="5">
        <v>57.9</v>
      </c>
      <c r="GW4" s="5"/>
      <c r="GX4" s="5"/>
      <c r="GY4" s="5"/>
      <c r="GZ4" s="5">
        <v>50</v>
      </c>
      <c r="HA4" s="5">
        <v>15.8</v>
      </c>
      <c r="HB4" s="5">
        <v>162.5</v>
      </c>
      <c r="HC4" s="5">
        <v>63.8</v>
      </c>
      <c r="HD4" s="5"/>
      <c r="HE4" s="45"/>
      <c r="HF4" s="5">
        <v>253.3</v>
      </c>
      <c r="HG4" s="45">
        <v>39.6</v>
      </c>
      <c r="HH4" s="5">
        <v>871.4</v>
      </c>
      <c r="HI4" s="5">
        <f t="shared" ref="HI3:HI7" si="0">HH4+HG4</f>
        <v>911</v>
      </c>
      <c r="HJ4" s="5"/>
      <c r="HK4" s="5"/>
      <c r="HL4" s="5">
        <v>489</v>
      </c>
      <c r="HM4" s="5">
        <v>181.5</v>
      </c>
      <c r="HN4" s="5">
        <v>14.71</v>
      </c>
      <c r="HO4" s="5"/>
      <c r="HP4" s="5"/>
      <c r="HQ4" s="5"/>
      <c r="HR4" s="5"/>
    </row>
    <row r="5" spans="1:226">
      <c r="A5" s="1" t="s">
        <v>85</v>
      </c>
      <c r="B5" s="5">
        <v>214.8</v>
      </c>
      <c r="C5" s="5">
        <v>1404.1</v>
      </c>
      <c r="D5" s="5">
        <v>106.2</v>
      </c>
      <c r="E5" s="5">
        <v>874</v>
      </c>
      <c r="F5" s="5">
        <v>1764</v>
      </c>
      <c r="G5" s="5">
        <v>348</v>
      </c>
      <c r="H5" s="5"/>
      <c r="I5" s="5"/>
      <c r="J5" s="5"/>
      <c r="K5" s="5"/>
      <c r="L5" s="5">
        <v>209.4</v>
      </c>
      <c r="M5" s="5">
        <v>109.8</v>
      </c>
      <c r="N5" s="5">
        <v>75.5</v>
      </c>
      <c r="O5" s="5">
        <v>499</v>
      </c>
      <c r="P5" s="5">
        <v>0</v>
      </c>
      <c r="Q5" s="37">
        <v>1032.5</v>
      </c>
      <c r="R5" s="5">
        <v>173.4</v>
      </c>
      <c r="S5" s="5">
        <v>378</v>
      </c>
      <c r="T5" s="5">
        <v>89.2</v>
      </c>
      <c r="U5" s="5"/>
      <c r="V5" s="5">
        <v>131.6</v>
      </c>
      <c r="W5" s="5">
        <v>494.1</v>
      </c>
      <c r="X5" s="5">
        <v>359.6</v>
      </c>
      <c r="Y5" s="5">
        <v>208.4</v>
      </c>
      <c r="Z5" s="5">
        <v>1877.4</v>
      </c>
      <c r="AA5" s="5">
        <v>340.4</v>
      </c>
      <c r="AB5" s="5">
        <v>2131.7</v>
      </c>
      <c r="AC5" s="5">
        <v>214.2</v>
      </c>
      <c r="AD5" s="39">
        <v>679.6</v>
      </c>
      <c r="AE5" s="5">
        <v>38.3</v>
      </c>
      <c r="AF5" s="5">
        <v>102.8</v>
      </c>
      <c r="AG5" s="5"/>
      <c r="AH5" s="5">
        <v>79.3</v>
      </c>
      <c r="AI5" s="5">
        <v>212.33</v>
      </c>
      <c r="AJ5" s="5">
        <v>32</v>
      </c>
      <c r="AK5" s="5"/>
      <c r="AL5" s="5">
        <v>1033</v>
      </c>
      <c r="AM5" s="5">
        <v>349.7</v>
      </c>
      <c r="AN5" s="5"/>
      <c r="AO5" s="27">
        <v>265.6</v>
      </c>
      <c r="AP5" s="5">
        <v>125.8</v>
      </c>
      <c r="AQ5" s="5">
        <v>1614.5</v>
      </c>
      <c r="AR5" s="5">
        <v>932.7</v>
      </c>
      <c r="AS5" s="45">
        <v>160.2</v>
      </c>
      <c r="AT5" s="5">
        <v>213.9</v>
      </c>
      <c r="AU5" s="5"/>
      <c r="AV5" s="5">
        <v>750.7</v>
      </c>
      <c r="AW5" s="5">
        <v>64.4</v>
      </c>
      <c r="AX5" s="5"/>
      <c r="AY5" s="5">
        <v>11.5</v>
      </c>
      <c r="AZ5" s="5">
        <v>1271.3</v>
      </c>
      <c r="BA5" s="45">
        <v>348.5</v>
      </c>
      <c r="BB5" s="5">
        <v>1188.4</v>
      </c>
      <c r="BC5" s="5">
        <v>145.6</v>
      </c>
      <c r="BD5" s="5">
        <v>744.2</v>
      </c>
      <c r="BE5" s="5">
        <v>269.44</v>
      </c>
      <c r="BF5" s="5">
        <v>23.8</v>
      </c>
      <c r="BG5" s="5">
        <v>52</v>
      </c>
      <c r="BH5" s="5">
        <v>341.9</v>
      </c>
      <c r="BI5" s="5">
        <v>118</v>
      </c>
      <c r="BJ5" s="5">
        <v>19.5</v>
      </c>
      <c r="BK5" s="5">
        <v>22</v>
      </c>
      <c r="BL5" s="5">
        <v>340.1</v>
      </c>
      <c r="BM5" s="5">
        <v>1079.2</v>
      </c>
      <c r="BN5" s="53">
        <v>1079.2</v>
      </c>
      <c r="BO5" s="5">
        <v>30.5</v>
      </c>
      <c r="BP5" s="5">
        <v>1062</v>
      </c>
      <c r="BQ5" s="5">
        <v>297.6</v>
      </c>
      <c r="BR5" s="5">
        <v>545</v>
      </c>
      <c r="BS5" s="53">
        <v>545</v>
      </c>
      <c r="BT5" s="45">
        <v>82.5</v>
      </c>
      <c r="BU5" s="45">
        <v>367.2</v>
      </c>
      <c r="BV5" s="5">
        <v>125</v>
      </c>
      <c r="BW5" s="5">
        <v>53.4</v>
      </c>
      <c r="BX5" s="5">
        <v>230</v>
      </c>
      <c r="BY5" s="5">
        <v>1618.3</v>
      </c>
      <c r="BZ5" s="5">
        <v>129.9</v>
      </c>
      <c r="CA5" s="5">
        <v>58.4</v>
      </c>
      <c r="CB5" s="5">
        <v>398.5</v>
      </c>
      <c r="CC5">
        <v>728.6</v>
      </c>
      <c r="CD5">
        <v>1702.1</v>
      </c>
      <c r="CE5" s="5">
        <v>658.5</v>
      </c>
      <c r="CF5" s="5">
        <v>80.8</v>
      </c>
      <c r="CG5" s="5">
        <v>724.7</v>
      </c>
      <c r="CH5" s="5"/>
      <c r="CI5" s="5"/>
      <c r="CJ5" s="5"/>
      <c r="CK5" s="5"/>
      <c r="CL5" s="5">
        <v>122.04</v>
      </c>
      <c r="CM5" s="5">
        <v>457.1</v>
      </c>
      <c r="CN5" s="5">
        <v>72.8</v>
      </c>
      <c r="CO5" s="5">
        <v>126.6</v>
      </c>
      <c r="CP5" s="5">
        <v>439.53</v>
      </c>
      <c r="CQ5" s="5">
        <v>845.7</v>
      </c>
      <c r="CR5" s="45">
        <v>176.8</v>
      </c>
      <c r="CS5" s="5"/>
      <c r="CT5" s="5"/>
      <c r="CU5" s="5">
        <v>161.4</v>
      </c>
      <c r="CV5" s="5">
        <v>442.5</v>
      </c>
      <c r="CW5" s="5">
        <v>286.5</v>
      </c>
      <c r="CX5" s="5">
        <v>1439</v>
      </c>
      <c r="CY5" s="13">
        <v>16.8</v>
      </c>
      <c r="CZ5" s="5">
        <v>322</v>
      </c>
      <c r="DA5" s="5">
        <v>1008.86</v>
      </c>
      <c r="DB5" s="5"/>
      <c r="DC5" s="5">
        <v>428</v>
      </c>
      <c r="DD5" s="5">
        <v>15</v>
      </c>
      <c r="DE5" s="5">
        <v>728.2</v>
      </c>
      <c r="DF5" s="5"/>
      <c r="DG5" s="5">
        <v>352.4</v>
      </c>
      <c r="DH5" s="5">
        <v>196</v>
      </c>
      <c r="DI5" s="5"/>
      <c r="DJ5" s="5">
        <v>365.6</v>
      </c>
      <c r="DK5" s="5">
        <v>464.7</v>
      </c>
      <c r="DL5" s="45">
        <v>128</v>
      </c>
      <c r="DM5" s="67">
        <v>985.4</v>
      </c>
      <c r="DN5" s="13">
        <v>72.7</v>
      </c>
      <c r="DO5" s="5">
        <v>109.4</v>
      </c>
      <c r="DP5" s="5">
        <v>118</v>
      </c>
      <c r="DQ5" s="5">
        <v>547</v>
      </c>
      <c r="DR5" s="5"/>
      <c r="DS5" s="5">
        <v>409.1</v>
      </c>
      <c r="DT5" s="5"/>
      <c r="DU5" s="5">
        <v>527</v>
      </c>
      <c r="DV5" s="5">
        <v>655</v>
      </c>
      <c r="DW5" s="5">
        <v>904.1</v>
      </c>
      <c r="DX5" s="5">
        <v>194.5</v>
      </c>
      <c r="DY5" s="5">
        <v>36.4</v>
      </c>
      <c r="DZ5" s="5">
        <v>520.2</v>
      </c>
      <c r="EA5" s="5">
        <v>301.6</v>
      </c>
      <c r="EB5" s="5">
        <v>140.6</v>
      </c>
      <c r="EC5" s="5">
        <v>37.8</v>
      </c>
      <c r="ED5" s="5">
        <v>220.4</v>
      </c>
      <c r="EE5" s="5">
        <v>232</v>
      </c>
      <c r="EF5" s="5">
        <v>458.44</v>
      </c>
      <c r="EG5" s="5">
        <v>399.8</v>
      </c>
      <c r="EH5" s="5"/>
      <c r="EI5" s="5">
        <v>811</v>
      </c>
      <c r="EJ5" s="5">
        <v>309.8</v>
      </c>
      <c r="EK5" s="5">
        <v>202.9</v>
      </c>
      <c r="EL5" s="5">
        <v>253.8</v>
      </c>
      <c r="EM5" s="5">
        <v>58</v>
      </c>
      <c r="EN5" s="5">
        <v>120.3</v>
      </c>
      <c r="EO5" s="5">
        <v>30</v>
      </c>
      <c r="EP5" s="5">
        <v>92.3</v>
      </c>
      <c r="EQ5" s="53">
        <v>93.1</v>
      </c>
      <c r="ER5" s="5">
        <v>90</v>
      </c>
      <c r="ES5" s="5">
        <v>2894</v>
      </c>
      <c r="ET5" s="5">
        <v>121.8</v>
      </c>
      <c r="EU5" s="5">
        <v>266.2</v>
      </c>
      <c r="EV5" s="5">
        <v>698.8</v>
      </c>
      <c r="EW5" s="5">
        <v>136</v>
      </c>
      <c r="EX5" s="5">
        <v>1127.4</v>
      </c>
      <c r="EY5" s="5">
        <v>138.6</v>
      </c>
      <c r="EZ5" s="5"/>
      <c r="FA5" s="5">
        <v>538.9</v>
      </c>
      <c r="FB5" s="5"/>
      <c r="FC5" s="5">
        <v>125</v>
      </c>
      <c r="FD5" s="5">
        <v>342.5</v>
      </c>
      <c r="FE5" s="5">
        <v>542.3</v>
      </c>
      <c r="FF5" s="5">
        <v>1044.7</v>
      </c>
      <c r="FG5" s="5">
        <v>902.6</v>
      </c>
      <c r="FH5" s="45">
        <v>89</v>
      </c>
      <c r="FI5" s="5">
        <v>198.3</v>
      </c>
      <c r="FJ5" s="5">
        <v>1146</v>
      </c>
      <c r="FK5" s="5">
        <v>1519</v>
      </c>
      <c r="FL5" s="5"/>
      <c r="FM5" s="5"/>
      <c r="FN5" s="5">
        <v>236.5</v>
      </c>
      <c r="FO5" s="5">
        <v>649.6</v>
      </c>
      <c r="FP5" s="5">
        <v>16</v>
      </c>
      <c r="FQ5" s="5">
        <v>624.8</v>
      </c>
      <c r="FR5" s="5">
        <v>359.78</v>
      </c>
      <c r="FS5" s="5">
        <v>252.24</v>
      </c>
      <c r="FT5" s="5"/>
      <c r="FU5" s="5">
        <v>573.5</v>
      </c>
      <c r="FV5" s="5"/>
      <c r="FW5" s="5">
        <v>66</v>
      </c>
      <c r="FX5" s="5">
        <v>67.2</v>
      </c>
      <c r="FY5" s="5">
        <v>29.8</v>
      </c>
      <c r="FZ5" s="5">
        <v>464.9</v>
      </c>
      <c r="GA5" s="5">
        <v>737.6</v>
      </c>
      <c r="GB5" s="5">
        <v>121</v>
      </c>
      <c r="GC5" s="5">
        <v>243.4</v>
      </c>
      <c r="GD5" s="5">
        <v>1116.79</v>
      </c>
      <c r="GE5" s="5">
        <v>309.6</v>
      </c>
      <c r="GF5" s="5">
        <v>67.8</v>
      </c>
      <c r="GG5" s="5">
        <v>345.6</v>
      </c>
      <c r="GH5" s="5">
        <v>872.2</v>
      </c>
      <c r="GI5" s="5">
        <v>97.7</v>
      </c>
      <c r="GJ5" s="5">
        <v>37</v>
      </c>
      <c r="GK5" s="5">
        <v>213.6</v>
      </c>
      <c r="GL5" s="5"/>
      <c r="GM5" s="5">
        <v>861</v>
      </c>
      <c r="GN5" s="5">
        <v>35</v>
      </c>
      <c r="GO5" s="5">
        <v>388.6</v>
      </c>
      <c r="GP5" s="5">
        <v>257.65</v>
      </c>
      <c r="GQ5" s="5">
        <v>236.7</v>
      </c>
      <c r="GR5" s="79">
        <v>170.8</v>
      </c>
      <c r="GS5" s="45">
        <v>74.5</v>
      </c>
      <c r="GT5" s="5"/>
      <c r="GU5" s="5">
        <v>165.5</v>
      </c>
      <c r="GV5" s="5">
        <v>39.8</v>
      </c>
      <c r="GW5" s="5"/>
      <c r="GX5" s="5">
        <v>75.8</v>
      </c>
      <c r="GY5" s="5">
        <v>41</v>
      </c>
      <c r="GZ5" s="5">
        <v>1032</v>
      </c>
      <c r="HA5" s="5">
        <v>527.3</v>
      </c>
      <c r="HB5" s="1">
        <v>119.3</v>
      </c>
      <c r="HC5" s="5">
        <v>50</v>
      </c>
      <c r="HD5" s="5">
        <v>310.2</v>
      </c>
      <c r="HE5" s="45">
        <v>271.8</v>
      </c>
      <c r="HF5" s="5">
        <v>155.6</v>
      </c>
      <c r="HG5" s="45"/>
      <c r="HH5" s="5"/>
      <c r="HI5" s="5"/>
      <c r="HJ5" s="5"/>
      <c r="HK5" s="5">
        <v>1089.05</v>
      </c>
      <c r="HL5" s="5">
        <v>151</v>
      </c>
      <c r="HM5" s="5">
        <v>1247.3</v>
      </c>
      <c r="HN5" s="5"/>
      <c r="HO5" s="5"/>
      <c r="HP5" s="5"/>
      <c r="HQ5" s="5"/>
      <c r="HR5" s="5"/>
    </row>
    <row r="6" spans="1:226">
      <c r="A6" s="1" t="s">
        <v>86</v>
      </c>
      <c r="B6" s="5"/>
      <c r="C6" s="5">
        <v>571</v>
      </c>
      <c r="D6" s="5"/>
      <c r="E6" s="5">
        <v>519.8</v>
      </c>
      <c r="F6" s="5"/>
      <c r="G6" s="5">
        <v>62.7</v>
      </c>
      <c r="H6" s="5"/>
      <c r="I6" s="5"/>
      <c r="J6" s="5"/>
      <c r="K6" s="5"/>
      <c r="L6" s="5"/>
      <c r="M6" s="5">
        <v>160</v>
      </c>
      <c r="N6" s="5">
        <v>16.8</v>
      </c>
      <c r="O6" s="5">
        <v>22.6</v>
      </c>
      <c r="P6" s="5">
        <v>95.8</v>
      </c>
      <c r="Q6" s="5">
        <v>604</v>
      </c>
      <c r="R6" s="5">
        <v>95.9</v>
      </c>
      <c r="S6" s="5">
        <v>160</v>
      </c>
      <c r="T6" s="5"/>
      <c r="U6" s="5">
        <v>23</v>
      </c>
      <c r="V6" s="5"/>
      <c r="W6" s="5"/>
      <c r="X6" s="5">
        <v>207.8</v>
      </c>
      <c r="Y6" s="5"/>
      <c r="Z6" s="5"/>
      <c r="AA6" s="5">
        <v>140.86</v>
      </c>
      <c r="AB6" s="5">
        <v>66.8</v>
      </c>
      <c r="AC6" s="5">
        <v>151.5</v>
      </c>
      <c r="AD6" s="5">
        <v>56.2</v>
      </c>
      <c r="AE6" s="5"/>
      <c r="AF6" s="5">
        <v>28</v>
      </c>
      <c r="AG6" s="5"/>
      <c r="AH6" s="5">
        <v>120.1</v>
      </c>
      <c r="AI6" s="5">
        <v>54.9</v>
      </c>
      <c r="AJ6" s="5">
        <v>39</v>
      </c>
      <c r="AK6" s="5">
        <v>115.8</v>
      </c>
      <c r="AL6" s="5">
        <v>196.9</v>
      </c>
      <c r="AM6" s="5">
        <v>111.4</v>
      </c>
      <c r="AN6" s="5">
        <v>49.8</v>
      </c>
      <c r="AO6" s="5"/>
      <c r="AP6" s="5">
        <v>21</v>
      </c>
      <c r="AQ6" s="5"/>
      <c r="AR6" s="5"/>
      <c r="AS6" s="45"/>
      <c r="AT6" s="5">
        <v>85</v>
      </c>
      <c r="AU6" s="5"/>
      <c r="AV6" s="5"/>
      <c r="AW6" s="5"/>
      <c r="AX6" s="5">
        <v>28.5</v>
      </c>
      <c r="AY6" s="5">
        <v>206.4</v>
      </c>
      <c r="AZ6" s="5">
        <v>70.6</v>
      </c>
      <c r="BA6" s="45">
        <v>150.7</v>
      </c>
      <c r="BB6" s="5">
        <v>925.7</v>
      </c>
      <c r="BC6" s="5">
        <v>14.3</v>
      </c>
      <c r="BD6" s="5">
        <v>18.9</v>
      </c>
      <c r="BE6" s="5"/>
      <c r="BF6" s="5"/>
      <c r="BG6" s="5">
        <v>174.8</v>
      </c>
      <c r="BH6" s="5">
        <v>141.7</v>
      </c>
      <c r="BI6" s="5">
        <v>312.2</v>
      </c>
      <c r="BJ6" s="5"/>
      <c r="BK6" s="5">
        <v>42.5</v>
      </c>
      <c r="BL6" s="5"/>
      <c r="BM6" s="5">
        <v>74.8</v>
      </c>
      <c r="BN6" s="53">
        <v>74.8</v>
      </c>
      <c r="BO6" s="5">
        <v>16.8</v>
      </c>
      <c r="BP6" s="5">
        <v>13.5</v>
      </c>
      <c r="BQ6" s="5">
        <v>27.2</v>
      </c>
      <c r="BR6" s="5">
        <v>110.8</v>
      </c>
      <c r="BS6" s="53">
        <v>110.8</v>
      </c>
      <c r="BT6" s="45">
        <v>35</v>
      </c>
      <c r="BU6" s="45">
        <v>37.8</v>
      </c>
      <c r="BV6" s="5">
        <v>139</v>
      </c>
      <c r="BW6" s="5">
        <v>29.8</v>
      </c>
      <c r="BX6" s="5"/>
      <c r="BY6" s="5"/>
      <c r="BZ6" s="5"/>
      <c r="CA6" s="5">
        <v>94</v>
      </c>
      <c r="CB6" s="5">
        <v>92.4</v>
      </c>
      <c r="CC6">
        <v>246.4</v>
      </c>
      <c r="CE6" s="5"/>
      <c r="CF6" s="5">
        <v>351</v>
      </c>
      <c r="CG6" s="5">
        <v>404.7</v>
      </c>
      <c r="CH6" s="5">
        <v>232</v>
      </c>
      <c r="CI6" s="5">
        <v>655.35</v>
      </c>
      <c r="CJ6" s="5">
        <v>261.2</v>
      </c>
      <c r="CK6" s="5">
        <v>105.3</v>
      </c>
      <c r="CL6" s="5"/>
      <c r="CM6" s="5"/>
      <c r="CN6" s="5">
        <v>74.4</v>
      </c>
      <c r="CO6" s="5"/>
      <c r="CP6" s="5"/>
      <c r="CQ6" s="5"/>
      <c r="CR6" s="45">
        <v>14.6</v>
      </c>
      <c r="CS6" s="5">
        <v>57</v>
      </c>
      <c r="CT6" s="5"/>
      <c r="CU6" s="5"/>
      <c r="CV6" s="5"/>
      <c r="CW6" s="5">
        <v>21.9</v>
      </c>
      <c r="CX6" s="5"/>
      <c r="CY6" s="13">
        <v>153.7</v>
      </c>
      <c r="CZ6" s="5">
        <v>70.5</v>
      </c>
      <c r="DA6" s="5">
        <v>58.6</v>
      </c>
      <c r="DB6" s="5">
        <v>189.9</v>
      </c>
      <c r="DC6" s="5"/>
      <c r="DD6" s="5">
        <v>30.5</v>
      </c>
      <c r="DE6" s="5">
        <v>148</v>
      </c>
      <c r="DF6" s="5">
        <v>31.9</v>
      </c>
      <c r="DG6" s="5">
        <v>479.2</v>
      </c>
      <c r="DH6" s="5">
        <v>39.3</v>
      </c>
      <c r="DI6" s="5">
        <v>3</v>
      </c>
      <c r="DJ6" s="5">
        <v>39</v>
      </c>
      <c r="DK6" s="5">
        <v>19.8</v>
      </c>
      <c r="DL6" s="45">
        <v>39.5</v>
      </c>
      <c r="DM6" s="5">
        <v>87.6</v>
      </c>
      <c r="DN6" s="13"/>
      <c r="DO6" s="5">
        <v>15</v>
      </c>
      <c r="DP6" s="5">
        <v>178.3</v>
      </c>
      <c r="DQ6" s="5"/>
      <c r="DR6" s="5"/>
      <c r="DS6" s="5"/>
      <c r="DT6" s="5"/>
      <c r="DU6" s="5"/>
      <c r="DV6" s="5"/>
      <c r="DW6" s="5"/>
      <c r="DX6" s="5"/>
      <c r="DY6" s="5"/>
      <c r="DZ6" s="5"/>
      <c r="EA6" s="5">
        <v>189.2</v>
      </c>
      <c r="EB6" s="5"/>
      <c r="EC6" s="5"/>
      <c r="ED6" s="5"/>
      <c r="EE6" s="5">
        <v>39.6</v>
      </c>
      <c r="EF6" s="5">
        <v>425.75</v>
      </c>
      <c r="EG6" s="5">
        <v>109.6</v>
      </c>
      <c r="EH6" s="5">
        <v>48.5</v>
      </c>
      <c r="EI6" s="5">
        <v>123</v>
      </c>
      <c r="EJ6" s="5">
        <v>87.9</v>
      </c>
      <c r="EK6" s="5"/>
      <c r="EL6" s="5">
        <v>142.6</v>
      </c>
      <c r="EM6" s="5">
        <v>39.8</v>
      </c>
      <c r="EN6" s="5">
        <v>7.2</v>
      </c>
      <c r="EO6" s="5">
        <v>32.2</v>
      </c>
      <c r="EP6" s="5">
        <v>251</v>
      </c>
      <c r="EQ6" s="53">
        <v>251</v>
      </c>
      <c r="ER6" s="5">
        <v>47</v>
      </c>
      <c r="ES6" s="5"/>
      <c r="ET6" s="5"/>
      <c r="EU6" s="5">
        <v>13.8</v>
      </c>
      <c r="EV6" s="5"/>
      <c r="EW6" s="5">
        <v>448.6</v>
      </c>
      <c r="EX6" s="5">
        <v>69.9</v>
      </c>
      <c r="EY6" s="5">
        <v>50.8</v>
      </c>
      <c r="EZ6" s="5">
        <v>33.8</v>
      </c>
      <c r="FA6" s="5">
        <v>156.4</v>
      </c>
      <c r="FB6" s="5">
        <v>159.22</v>
      </c>
      <c r="FC6" s="5"/>
      <c r="FD6" s="5"/>
      <c r="FE6" s="5"/>
      <c r="FF6" s="5"/>
      <c r="FG6" s="5"/>
      <c r="FH6" s="45"/>
      <c r="FI6" s="5"/>
      <c r="FJ6" s="5"/>
      <c r="FK6" s="5">
        <v>20</v>
      </c>
      <c r="FL6" s="5">
        <v>128.5</v>
      </c>
      <c r="FM6" s="5">
        <v>543.9</v>
      </c>
      <c r="FN6" s="5">
        <v>32</v>
      </c>
      <c r="FO6" s="5">
        <v>109.1</v>
      </c>
      <c r="FP6" s="5">
        <v>93.6</v>
      </c>
      <c r="FQ6" s="5">
        <v>199.3</v>
      </c>
      <c r="FR6" s="5">
        <v>223</v>
      </c>
      <c r="FS6" s="5">
        <v>559.63</v>
      </c>
      <c r="FT6" s="5">
        <v>288.96</v>
      </c>
      <c r="FU6" s="5">
        <v>19.5</v>
      </c>
      <c r="FV6" s="5">
        <v>87.3</v>
      </c>
      <c r="FW6" s="5">
        <v>170.32</v>
      </c>
      <c r="FX6" s="5">
        <v>149.3</v>
      </c>
      <c r="FY6" s="5">
        <v>19</v>
      </c>
      <c r="FZ6" s="5">
        <v>57.3</v>
      </c>
      <c r="GA6" s="5"/>
      <c r="GB6" s="5">
        <v>380.5</v>
      </c>
      <c r="GC6" s="5">
        <v>85.1</v>
      </c>
      <c r="GD6" s="5">
        <v>148</v>
      </c>
      <c r="GE6" s="5">
        <v>47.5</v>
      </c>
      <c r="GF6" s="5">
        <v>32</v>
      </c>
      <c r="GG6" s="5">
        <v>131.1</v>
      </c>
      <c r="GH6" s="5"/>
      <c r="GI6" s="5">
        <v>25.7</v>
      </c>
      <c r="GJ6" s="5">
        <v>97.6</v>
      </c>
      <c r="GK6" s="5">
        <v>78</v>
      </c>
      <c r="GL6" s="5">
        <v>26</v>
      </c>
      <c r="GM6" s="5">
        <v>474.8</v>
      </c>
      <c r="GN6" s="5">
        <v>47.3</v>
      </c>
      <c r="GO6" s="5">
        <v>591.9</v>
      </c>
      <c r="GP6" s="5">
        <v>13.8</v>
      </c>
      <c r="GQ6" s="5">
        <v>26.22</v>
      </c>
      <c r="GR6" s="79">
        <v>198</v>
      </c>
      <c r="GS6" s="45">
        <v>34.9</v>
      </c>
      <c r="GT6" s="5">
        <v>39</v>
      </c>
      <c r="GU6" s="5">
        <v>19.8</v>
      </c>
      <c r="GV6" s="5">
        <v>80.3</v>
      </c>
      <c r="GW6" s="5">
        <f>-HC10</f>
        <v>0</v>
      </c>
      <c r="GX6" s="5">
        <v>68.3</v>
      </c>
      <c r="GY6" s="5"/>
      <c r="GZ6" s="5">
        <v>144.6</v>
      </c>
      <c r="HA6" s="5"/>
      <c r="HB6" s="5">
        <v>156.5</v>
      </c>
      <c r="HC6" s="5">
        <v>40</v>
      </c>
      <c r="HD6" s="5">
        <v>160.2</v>
      </c>
      <c r="HE6" s="45">
        <v>100.5</v>
      </c>
      <c r="HF6" s="5">
        <v>139.8</v>
      </c>
      <c r="HG6" s="45"/>
      <c r="HH6" s="5">
        <v>549.29</v>
      </c>
      <c r="HI6" s="5">
        <v>549.29</v>
      </c>
      <c r="HJ6" s="5">
        <v>495.6</v>
      </c>
      <c r="HK6" s="5">
        <v>207.47</v>
      </c>
      <c r="HL6" s="5">
        <v>568.3</v>
      </c>
      <c r="HM6" s="5">
        <v>158.5</v>
      </c>
      <c r="HN6" s="5">
        <v>124.48</v>
      </c>
      <c r="HO6" s="5"/>
      <c r="HP6" s="5"/>
      <c r="HQ6" s="5"/>
      <c r="HR6" s="5"/>
    </row>
    <row r="7" spans="1:226">
      <c r="A7" s="1" t="s">
        <v>87</v>
      </c>
      <c r="B7" s="5"/>
      <c r="C7" s="5">
        <v>503.6</v>
      </c>
      <c r="D7" s="5">
        <v>348</v>
      </c>
      <c r="E7" s="5">
        <v>58</v>
      </c>
      <c r="F7" s="5"/>
      <c r="G7" s="5">
        <v>2</v>
      </c>
      <c r="H7" s="5">
        <v>340.5</v>
      </c>
      <c r="I7" s="5"/>
      <c r="J7" s="5">
        <v>231</v>
      </c>
      <c r="K7" s="5">
        <v>19.5</v>
      </c>
      <c r="L7" s="5"/>
      <c r="M7" s="5">
        <v>80.5</v>
      </c>
      <c r="N7" s="5">
        <v>47.5</v>
      </c>
      <c r="O7" s="5">
        <v>377.8</v>
      </c>
      <c r="P7" s="5">
        <v>0</v>
      </c>
      <c r="Q7" s="5">
        <v>268</v>
      </c>
      <c r="R7" s="5">
        <v>38.5</v>
      </c>
      <c r="S7" s="5"/>
      <c r="T7" s="5">
        <v>18</v>
      </c>
      <c r="U7" s="5"/>
      <c r="V7" s="5">
        <v>233.5</v>
      </c>
      <c r="W7" s="5"/>
      <c r="X7" s="5">
        <v>27.2</v>
      </c>
      <c r="Y7" s="5">
        <v>143.5</v>
      </c>
      <c r="Z7" s="5">
        <v>36.8</v>
      </c>
      <c r="AA7" s="5"/>
      <c r="AB7" s="5">
        <v>77.9</v>
      </c>
      <c r="AC7" s="5"/>
      <c r="AD7" s="40">
        <v>14.6</v>
      </c>
      <c r="AE7" s="5"/>
      <c r="AF7" s="5">
        <v>67</v>
      </c>
      <c r="AG7" s="5"/>
      <c r="AH7" s="5">
        <v>6.8</v>
      </c>
      <c r="AI7" s="5"/>
      <c r="AJ7" s="5"/>
      <c r="AK7" s="5">
        <v>305.9</v>
      </c>
      <c r="AL7" s="5"/>
      <c r="AM7" s="5"/>
      <c r="AN7" s="5">
        <v>322</v>
      </c>
      <c r="AO7" s="5">
        <v>328.9</v>
      </c>
      <c r="AP7" s="5">
        <v>76.2</v>
      </c>
      <c r="AQ7" s="5"/>
      <c r="AR7" s="5"/>
      <c r="AS7" s="45">
        <v>28</v>
      </c>
      <c r="AT7" s="5"/>
      <c r="AU7" s="5">
        <v>31.8</v>
      </c>
      <c r="AV7" s="5"/>
      <c r="AW7" s="5">
        <v>18.5</v>
      </c>
      <c r="AX7" s="5">
        <v>62.6</v>
      </c>
      <c r="AY7" s="5">
        <v>27.3</v>
      </c>
      <c r="AZ7" s="5">
        <v>146</v>
      </c>
      <c r="BA7" s="45">
        <v>27.8</v>
      </c>
      <c r="BB7" s="5"/>
      <c r="BC7" s="5"/>
      <c r="BD7" s="5">
        <v>145.1</v>
      </c>
      <c r="BE7" s="5"/>
      <c r="BF7" s="5">
        <v>78.3</v>
      </c>
      <c r="BG7" s="6"/>
      <c r="BH7" s="5">
        <v>6.6</v>
      </c>
      <c r="BI7" s="5">
        <v>75.8</v>
      </c>
      <c r="BJ7" s="5"/>
      <c r="BK7" s="5"/>
      <c r="BL7" s="5">
        <v>97.9</v>
      </c>
      <c r="BM7" s="5">
        <v>82.3</v>
      </c>
      <c r="BN7" s="53">
        <v>82.3</v>
      </c>
      <c r="BO7" s="5"/>
      <c r="BP7" s="5"/>
      <c r="BQ7" s="5">
        <v>123.6</v>
      </c>
      <c r="BR7" s="5">
        <v>97</v>
      </c>
      <c r="BS7" s="53">
        <v>97</v>
      </c>
      <c r="BT7" s="45"/>
      <c r="BU7" s="45">
        <v>306.5</v>
      </c>
      <c r="BV7" s="5"/>
      <c r="BW7" s="5">
        <v>56.8</v>
      </c>
      <c r="BX7" s="5">
        <v>28.9</v>
      </c>
      <c r="BY7" s="5"/>
      <c r="BZ7" s="5">
        <v>33.8</v>
      </c>
      <c r="CA7" s="5">
        <v>54.4</v>
      </c>
      <c r="CB7">
        <v>533.31</v>
      </c>
      <c r="CC7">
        <v>50</v>
      </c>
      <c r="CD7">
        <v>117.3</v>
      </c>
      <c r="CE7" s="5">
        <v>203.7</v>
      </c>
      <c r="CF7" s="5"/>
      <c r="CG7" s="5">
        <v>33</v>
      </c>
      <c r="CH7" s="5">
        <v>25</v>
      </c>
      <c r="CI7" s="5">
        <v>43.4</v>
      </c>
      <c r="CJ7" s="5"/>
      <c r="CK7" s="5"/>
      <c r="CL7" s="5">
        <v>93.6</v>
      </c>
      <c r="CM7" s="5">
        <v>29.8</v>
      </c>
      <c r="CN7" s="5">
        <v>289.7</v>
      </c>
      <c r="CO7" s="5">
        <v>286.8</v>
      </c>
      <c r="CP7" s="5">
        <v>294.29</v>
      </c>
      <c r="CQ7" s="5">
        <v>106.6</v>
      </c>
      <c r="CR7" s="45">
        <v>40</v>
      </c>
      <c r="CS7" s="5">
        <v>119.7</v>
      </c>
      <c r="CT7" s="5">
        <v>7.2</v>
      </c>
      <c r="CU7" s="5"/>
      <c r="CV7" s="5">
        <v>188.6</v>
      </c>
      <c r="CW7" s="5">
        <v>384.7</v>
      </c>
      <c r="CX7" s="5">
        <v>72.3</v>
      </c>
      <c r="CY7" s="13">
        <v>321.3</v>
      </c>
      <c r="CZ7" s="5">
        <v>339.5</v>
      </c>
      <c r="DA7" s="5">
        <v>122</v>
      </c>
      <c r="DB7" s="5">
        <v>197.8</v>
      </c>
      <c r="DC7" s="5">
        <v>32.8</v>
      </c>
      <c r="DD7" s="5"/>
      <c r="DE7" s="5">
        <v>47.8</v>
      </c>
      <c r="DF7" s="5">
        <v>20</v>
      </c>
      <c r="DG7" s="5">
        <v>246.2</v>
      </c>
      <c r="DH7" s="5">
        <v>13</v>
      </c>
      <c r="DI7" s="5">
        <v>602</v>
      </c>
      <c r="DJ7" s="5">
        <v>309</v>
      </c>
      <c r="DK7" s="5">
        <v>89</v>
      </c>
      <c r="DL7" s="45">
        <v>606.1</v>
      </c>
      <c r="DM7" s="5">
        <v>130.2</v>
      </c>
      <c r="DN7" s="13">
        <v>49.3</v>
      </c>
      <c r="DO7" s="5">
        <v>70</v>
      </c>
      <c r="DP7" s="5">
        <v>94.5</v>
      </c>
      <c r="DQ7" s="5">
        <v>437.2</v>
      </c>
      <c r="DR7" s="5"/>
      <c r="DS7" s="5"/>
      <c r="DT7" s="5"/>
      <c r="DU7" s="5"/>
      <c r="DV7" s="5"/>
      <c r="DW7" s="5"/>
      <c r="DX7" s="5"/>
      <c r="DY7" s="5"/>
      <c r="DZ7" s="5"/>
      <c r="EA7" s="5">
        <v>5</v>
      </c>
      <c r="EB7" s="5">
        <v>197</v>
      </c>
      <c r="EC7" s="5">
        <v>608.7</v>
      </c>
      <c r="ED7" s="5">
        <v>13.8</v>
      </c>
      <c r="EE7" s="5">
        <v>110.4</v>
      </c>
      <c r="EF7" s="5">
        <v>50.5</v>
      </c>
      <c r="EG7" s="5">
        <v>86.1</v>
      </c>
      <c r="EH7" s="5">
        <v>38.8</v>
      </c>
      <c r="EI7" s="5">
        <v>162.8</v>
      </c>
      <c r="EJ7" s="5">
        <v>283.6</v>
      </c>
      <c r="EK7" s="5">
        <v>144.9</v>
      </c>
      <c r="EL7" s="5">
        <v>92.4</v>
      </c>
      <c r="EM7" s="5">
        <v>179.4</v>
      </c>
      <c r="EN7" s="5">
        <v>96.6</v>
      </c>
      <c r="EO7" s="5">
        <v>29</v>
      </c>
      <c r="EP7" s="5">
        <v>21</v>
      </c>
      <c r="EQ7" s="53">
        <v>21</v>
      </c>
      <c r="ER7" s="5">
        <v>193.7</v>
      </c>
      <c r="ES7" s="5">
        <v>192.97</v>
      </c>
      <c r="ET7" s="5">
        <v>344.9</v>
      </c>
      <c r="EU7" s="5">
        <v>35.7</v>
      </c>
      <c r="EV7" s="5">
        <v>94.7</v>
      </c>
      <c r="EW7" s="5">
        <v>933.2</v>
      </c>
      <c r="EX7" s="5">
        <v>252.3</v>
      </c>
      <c r="EY7" s="5">
        <v>243.1</v>
      </c>
      <c r="EZ7" s="5">
        <v>109.8</v>
      </c>
      <c r="FA7" s="5">
        <v>10</v>
      </c>
      <c r="FB7" s="5">
        <v>481.8</v>
      </c>
      <c r="FC7" s="5"/>
      <c r="FD7" s="5">
        <v>9.2</v>
      </c>
      <c r="FE7" s="5"/>
      <c r="FF7" s="5"/>
      <c r="FG7" s="5"/>
      <c r="FH7" s="45"/>
      <c r="FI7" s="5"/>
      <c r="FJ7" s="5">
        <v>89.4</v>
      </c>
      <c r="FK7" s="5">
        <v>413.1</v>
      </c>
      <c r="FL7" s="5">
        <v>80.3</v>
      </c>
      <c r="FM7" s="5">
        <v>155.9</v>
      </c>
      <c r="FN7" s="5">
        <v>160.8</v>
      </c>
      <c r="FO7" s="5">
        <v>32</v>
      </c>
      <c r="FP7" s="5">
        <v>49</v>
      </c>
      <c r="FQ7" s="5">
        <v>41.6</v>
      </c>
      <c r="FR7" s="5">
        <v>483.3</v>
      </c>
      <c r="FS7" s="5">
        <v>184.5</v>
      </c>
      <c r="FT7" s="5">
        <v>320.45</v>
      </c>
      <c r="FU7" s="5">
        <v>81.7</v>
      </c>
      <c r="FV7" s="5">
        <v>203.64</v>
      </c>
      <c r="FW7" s="5">
        <v>376.21</v>
      </c>
      <c r="FX7" s="5">
        <v>114.1</v>
      </c>
      <c r="FY7" s="5">
        <v>171.3</v>
      </c>
      <c r="FZ7" s="5">
        <v>292.3</v>
      </c>
      <c r="GA7" s="5">
        <v>109.8</v>
      </c>
      <c r="GB7" s="5">
        <v>728.6</v>
      </c>
      <c r="GC7" s="5">
        <v>252.1</v>
      </c>
      <c r="GD7" s="5">
        <v>338</v>
      </c>
      <c r="GE7" s="5">
        <v>214.5</v>
      </c>
      <c r="GF7" s="5">
        <v>134.8</v>
      </c>
      <c r="GG7" s="5">
        <v>84.9</v>
      </c>
      <c r="GH7" s="5">
        <v>8</v>
      </c>
      <c r="GI7" s="5">
        <v>329.2</v>
      </c>
      <c r="GJ7" s="5">
        <v>56.5</v>
      </c>
      <c r="GK7" s="5">
        <v>171</v>
      </c>
      <c r="GL7" s="5">
        <v>144.4</v>
      </c>
      <c r="GM7" s="5">
        <v>11.5</v>
      </c>
      <c r="GN7" s="5">
        <v>183.3</v>
      </c>
      <c r="GO7" s="5">
        <v>454.6</v>
      </c>
      <c r="GP7" s="5">
        <v>296.9</v>
      </c>
      <c r="GQ7" s="5">
        <v>145.1</v>
      </c>
      <c r="GR7" s="79">
        <v>1071.6</v>
      </c>
      <c r="GS7" s="45">
        <v>275.5</v>
      </c>
      <c r="GT7" s="5">
        <v>38</v>
      </c>
      <c r="GU7" s="5">
        <v>255.29</v>
      </c>
      <c r="GV7" s="5">
        <v>1510.82</v>
      </c>
      <c r="GW7" s="5">
        <v>280.6</v>
      </c>
      <c r="GX7" s="5">
        <v>407.6</v>
      </c>
      <c r="GY7" s="5">
        <v>142.8</v>
      </c>
      <c r="GZ7" s="5">
        <v>182.2</v>
      </c>
      <c r="HA7" s="5">
        <v>346.01</v>
      </c>
      <c r="HB7" s="5">
        <v>94.5</v>
      </c>
      <c r="HC7" s="5"/>
      <c r="HD7" s="5">
        <v>315.4</v>
      </c>
      <c r="HE7" s="45">
        <v>51.5</v>
      </c>
      <c r="HF7" s="5">
        <v>224.34</v>
      </c>
      <c r="HG7" s="45">
        <v>82.4</v>
      </c>
      <c r="HH7" s="5">
        <v>94.8</v>
      </c>
      <c r="HI7" s="5">
        <f t="shared" si="0"/>
        <v>177.2</v>
      </c>
      <c r="HJ7" s="5">
        <v>349.2</v>
      </c>
      <c r="HK7" s="5">
        <v>160.47</v>
      </c>
      <c r="HL7" s="5">
        <v>158.2</v>
      </c>
      <c r="HM7" s="5">
        <v>159.8</v>
      </c>
      <c r="HN7" s="5">
        <v>529.9</v>
      </c>
      <c r="HO7" s="5"/>
      <c r="HP7" s="5"/>
      <c r="HQ7" s="5"/>
      <c r="HR7" s="5"/>
    </row>
    <row r="8" spans="1:226">
      <c r="A8" s="1" t="s">
        <v>88</v>
      </c>
      <c r="B8" s="5">
        <v>171.5</v>
      </c>
      <c r="C8" s="5"/>
      <c r="D8" s="5"/>
      <c r="E8" s="5">
        <v>559.7</v>
      </c>
      <c r="F8" s="5"/>
      <c r="G8" s="5"/>
      <c r="H8" s="5"/>
      <c r="I8" s="5"/>
      <c r="J8" s="5"/>
      <c r="K8" s="5"/>
      <c r="L8" s="5"/>
      <c r="M8" s="5">
        <v>73.6</v>
      </c>
      <c r="N8" s="5"/>
      <c r="O8" s="5"/>
      <c r="P8" s="5">
        <v>18</v>
      </c>
      <c r="Q8" s="5"/>
      <c r="R8" s="5">
        <v>670.3</v>
      </c>
      <c r="S8" s="5"/>
      <c r="T8" s="5"/>
      <c r="U8" s="5">
        <v>196.9</v>
      </c>
      <c r="V8" s="5">
        <v>1500</v>
      </c>
      <c r="W8" s="5"/>
      <c r="X8" s="5"/>
      <c r="Y8" s="5"/>
      <c r="Z8" s="5"/>
      <c r="AA8" s="5"/>
      <c r="AB8" s="5"/>
      <c r="AC8" s="5"/>
      <c r="AD8" s="5"/>
      <c r="AE8" s="5"/>
      <c r="AF8" s="5">
        <v>79.2</v>
      </c>
      <c r="AG8" s="5">
        <v>107.9</v>
      </c>
      <c r="AH8" s="5"/>
      <c r="AI8" s="5"/>
      <c r="AJ8" s="5">
        <v>39.1</v>
      </c>
      <c r="AK8" s="5"/>
      <c r="AL8" s="5">
        <v>28.8</v>
      </c>
      <c r="AM8" s="5"/>
      <c r="AN8" s="5">
        <v>616.92</v>
      </c>
      <c r="AO8" s="5"/>
      <c r="AP8" s="5">
        <v>85</v>
      </c>
      <c r="AQ8" s="5">
        <v>355.8</v>
      </c>
      <c r="AR8" s="5"/>
      <c r="AS8" s="45">
        <v>181.3</v>
      </c>
      <c r="AT8" s="5">
        <v>343.5</v>
      </c>
      <c r="AU8" s="5">
        <v>392.1</v>
      </c>
      <c r="AV8" s="5"/>
      <c r="AW8" s="5"/>
      <c r="AX8" s="5"/>
      <c r="AY8" s="5"/>
      <c r="AZ8" s="5"/>
      <c r="BA8" s="45">
        <v>224.1</v>
      </c>
      <c r="BB8" s="5"/>
      <c r="BC8" s="5"/>
      <c r="BD8" s="5"/>
      <c r="BE8" s="5">
        <v>76.38</v>
      </c>
      <c r="BF8" s="45"/>
      <c r="BG8" s="5"/>
      <c r="BH8" s="13"/>
      <c r="BI8" s="5" t="s">
        <v>89</v>
      </c>
      <c r="BJ8" s="5"/>
      <c r="BK8" s="5">
        <v>277.3</v>
      </c>
      <c r="BL8" s="5"/>
      <c r="BM8" s="5">
        <v>594.7</v>
      </c>
      <c r="BN8" s="53">
        <v>594.7</v>
      </c>
      <c r="BO8" s="5"/>
      <c r="BP8" s="5">
        <v>37.5</v>
      </c>
      <c r="BQ8" s="5"/>
      <c r="BR8" s="5"/>
      <c r="BS8" s="53"/>
      <c r="BT8" s="45"/>
      <c r="BU8" s="45">
        <v>57.16</v>
      </c>
      <c r="BV8" s="5"/>
      <c r="BW8" s="5">
        <v>300.6</v>
      </c>
      <c r="BX8" s="5"/>
      <c r="BY8" s="5">
        <v>75</v>
      </c>
      <c r="BZ8" s="5">
        <v>140.2</v>
      </c>
      <c r="CA8" s="5">
        <v>146.7</v>
      </c>
      <c r="CB8" s="5">
        <v>780</v>
      </c>
      <c r="CC8">
        <v>95.9</v>
      </c>
      <c r="CE8" s="5"/>
      <c r="CF8" s="5"/>
      <c r="CG8" s="5">
        <v>62.8</v>
      </c>
      <c r="CH8" s="5"/>
      <c r="CI8" s="5"/>
      <c r="CJ8" s="5"/>
      <c r="CK8" s="5"/>
      <c r="CL8" s="5">
        <v>434.4</v>
      </c>
      <c r="CM8" s="5"/>
      <c r="CN8" s="5"/>
      <c r="CO8" s="5">
        <v>283.2</v>
      </c>
      <c r="CP8" s="5">
        <v>290</v>
      </c>
      <c r="CQ8" s="5"/>
      <c r="CR8" s="45">
        <v>28</v>
      </c>
      <c r="CS8" s="5">
        <v>164.5</v>
      </c>
      <c r="CT8" s="5"/>
      <c r="CU8" s="5"/>
      <c r="CV8" s="5"/>
      <c r="CW8" s="5"/>
      <c r="CX8" s="5"/>
      <c r="CY8" s="13"/>
      <c r="CZ8" s="5">
        <v>507.6</v>
      </c>
      <c r="DA8" s="5">
        <v>207.93</v>
      </c>
      <c r="DB8" s="5"/>
      <c r="DC8" s="5"/>
      <c r="DD8" s="5">
        <v>15</v>
      </c>
      <c r="DE8" s="5">
        <v>12</v>
      </c>
      <c r="DF8" s="5"/>
      <c r="DG8" s="5"/>
      <c r="DH8" s="5">
        <v>741.8</v>
      </c>
      <c r="DI8" s="5"/>
      <c r="DJ8" s="5">
        <v>47.6</v>
      </c>
      <c r="DK8" s="5"/>
      <c r="DL8" s="45">
        <v>118</v>
      </c>
      <c r="DM8" s="5"/>
      <c r="DN8" s="13"/>
      <c r="DO8" s="5"/>
      <c r="DP8" s="5"/>
      <c r="DQ8" s="5"/>
      <c r="DR8" s="5"/>
      <c r="DS8" s="5"/>
      <c r="DT8" s="5"/>
      <c r="DU8" s="5"/>
      <c r="DV8" s="5"/>
      <c r="DW8" s="5">
        <v>510.6</v>
      </c>
      <c r="DX8" s="5">
        <v>336</v>
      </c>
      <c r="DY8" s="5">
        <v>898</v>
      </c>
      <c r="DZ8" s="5">
        <v>64.2</v>
      </c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3"/>
      <c r="ER8" s="5"/>
      <c r="ES8" s="5"/>
      <c r="ET8" s="5"/>
      <c r="EU8" s="5"/>
      <c r="EV8" s="5"/>
      <c r="EW8" s="5">
        <v>155</v>
      </c>
      <c r="EX8" s="5"/>
      <c r="EY8" s="5"/>
      <c r="EZ8" s="5"/>
      <c r="FA8" s="5">
        <v>119.2</v>
      </c>
      <c r="FB8" s="5">
        <v>1494.33</v>
      </c>
      <c r="FC8" s="5"/>
      <c r="FD8" s="5">
        <v>129.5</v>
      </c>
      <c r="FE8" s="5"/>
      <c r="FF8" s="5">
        <v>17.7</v>
      </c>
      <c r="FG8" s="5"/>
      <c r="FH8" s="45">
        <v>61.8</v>
      </c>
      <c r="FI8" s="5">
        <v>126.16</v>
      </c>
      <c r="FJ8" s="5">
        <v>40.2</v>
      </c>
      <c r="FK8" s="5">
        <v>274.6</v>
      </c>
      <c r="FL8" s="5"/>
      <c r="FM8" s="5">
        <v>39.6</v>
      </c>
      <c r="FN8" s="5">
        <v>289.7</v>
      </c>
      <c r="FO8" s="5">
        <v>110.5</v>
      </c>
      <c r="FP8" s="5"/>
      <c r="FQ8" s="5">
        <v>59.8</v>
      </c>
      <c r="FR8" s="5"/>
      <c r="FS8" s="5">
        <v>275.61</v>
      </c>
      <c r="FT8" s="5">
        <v>68.37</v>
      </c>
      <c r="FU8" s="5">
        <v>59.55</v>
      </c>
      <c r="FV8" s="5"/>
      <c r="FW8" s="5">
        <v>847.24</v>
      </c>
      <c r="FX8" s="5"/>
      <c r="FY8" s="5"/>
      <c r="FZ8" s="5">
        <v>58.9</v>
      </c>
      <c r="GA8" s="5"/>
      <c r="GB8" s="5">
        <v>1821.75</v>
      </c>
      <c r="GC8" s="5">
        <v>109.2</v>
      </c>
      <c r="GD8" s="5">
        <v>167</v>
      </c>
      <c r="GE8" s="5">
        <v>161.6</v>
      </c>
      <c r="GF8" s="5">
        <v>1038.8</v>
      </c>
      <c r="GG8" s="5"/>
      <c r="GH8" s="5">
        <v>336</v>
      </c>
      <c r="GI8" s="5">
        <v>665.29</v>
      </c>
      <c r="GJ8" s="5"/>
      <c r="GK8" s="5"/>
      <c r="GL8" s="5"/>
      <c r="GM8" s="5"/>
      <c r="GN8" s="5">
        <v>1343.3</v>
      </c>
      <c r="GO8" s="5"/>
      <c r="GP8" s="5">
        <v>97.7</v>
      </c>
      <c r="GQ8" s="5">
        <v>411.6</v>
      </c>
      <c r="GR8" s="79">
        <v>25</v>
      </c>
      <c r="GS8" s="45"/>
      <c r="GT8" s="5">
        <v>544.3</v>
      </c>
      <c r="GU8" s="5">
        <v>1019.04</v>
      </c>
      <c r="GV8" s="5"/>
      <c r="GW8" s="5"/>
      <c r="GX8" s="5">
        <v>1422.7</v>
      </c>
      <c r="GY8" s="5"/>
      <c r="GZ8" s="5">
        <v>2090.2</v>
      </c>
      <c r="HA8" s="5">
        <v>326.4</v>
      </c>
      <c r="HB8" s="5"/>
      <c r="HC8" s="5">
        <v>497.3</v>
      </c>
      <c r="HD8" s="5">
        <v>215.1</v>
      </c>
      <c r="HE8" s="45">
        <v>1038.7</v>
      </c>
      <c r="HF8" s="5"/>
      <c r="HG8" s="45"/>
      <c r="HH8" s="5"/>
      <c r="HI8" s="5"/>
      <c r="HJ8" s="5">
        <v>3303.4</v>
      </c>
      <c r="HK8" s="5"/>
      <c r="HL8" s="5">
        <v>96.7</v>
      </c>
      <c r="HM8" s="5">
        <v>82</v>
      </c>
      <c r="HN8" s="5">
        <v>45</v>
      </c>
      <c r="HO8" s="5"/>
      <c r="HP8" s="5"/>
      <c r="HQ8" s="5"/>
      <c r="HR8" s="5"/>
    </row>
    <row r="9" spans="1:226">
      <c r="A9" s="1" t="s">
        <v>90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>
        <v>192.2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 t="s">
        <v>89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>
        <v>187</v>
      </c>
      <c r="AR9" s="5"/>
      <c r="AS9" s="45"/>
      <c r="AT9" s="5"/>
      <c r="AU9" s="5"/>
      <c r="AV9" s="5"/>
      <c r="AW9" s="5"/>
      <c r="AX9" s="5"/>
      <c r="AY9" s="5"/>
      <c r="AZ9" s="5"/>
      <c r="BA9" s="45"/>
      <c r="BB9" s="5"/>
      <c r="BC9" s="5"/>
      <c r="BD9" s="5"/>
      <c r="BE9" s="5"/>
      <c r="BF9" s="5"/>
      <c r="BG9" s="49"/>
      <c r="BH9" s="5"/>
      <c r="BI9" s="5"/>
      <c r="BJ9" s="5"/>
      <c r="BK9" s="5"/>
      <c r="BL9" s="5"/>
      <c r="BM9" s="5"/>
      <c r="BN9" s="53"/>
      <c r="BO9" s="5"/>
      <c r="BP9" s="5"/>
      <c r="BQ9" s="5"/>
      <c r="BR9" s="5"/>
      <c r="BS9" s="53"/>
      <c r="BT9" s="45"/>
      <c r="BU9" s="45"/>
      <c r="BV9" s="5"/>
      <c r="BW9" s="5"/>
      <c r="BX9" s="5"/>
      <c r="BY9" s="5"/>
      <c r="BZ9" s="5"/>
      <c r="CA9" s="5"/>
      <c r="CB9" s="5"/>
      <c r="CD9">
        <v>69.9</v>
      </c>
      <c r="CE9" s="5"/>
      <c r="CF9" s="5"/>
      <c r="CG9" s="5"/>
      <c r="CH9" s="5">
        <v>224</v>
      </c>
      <c r="CI9" s="5"/>
      <c r="CJ9" s="5"/>
      <c r="CK9" s="5"/>
      <c r="CL9" s="5"/>
      <c r="CM9" s="5"/>
      <c r="CN9" s="5"/>
      <c r="CO9" s="5"/>
      <c r="CP9" s="5"/>
      <c r="CQ9" s="5"/>
      <c r="CR9" s="45"/>
      <c r="CS9" s="5">
        <v>840</v>
      </c>
      <c r="CT9" s="5"/>
      <c r="CU9" s="5"/>
      <c r="CV9" s="5"/>
      <c r="CW9" s="5"/>
      <c r="CX9" s="5"/>
      <c r="CY9" s="13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45"/>
      <c r="DM9" s="5"/>
      <c r="DN9" s="13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>
        <v>138.5</v>
      </c>
      <c r="EE9" s="5"/>
      <c r="EF9" s="5"/>
      <c r="EG9" s="5"/>
      <c r="EH9" s="5"/>
      <c r="EI9" s="5"/>
      <c r="EJ9" s="5"/>
      <c r="EK9" s="5">
        <v>294</v>
      </c>
      <c r="EL9" s="5"/>
      <c r="EM9" s="5">
        <v>325.36</v>
      </c>
      <c r="EN9" s="5"/>
      <c r="EO9" s="5"/>
      <c r="EP9" s="5"/>
      <c r="EQ9" s="53"/>
      <c r="ER9" s="5"/>
      <c r="ES9" s="5"/>
      <c r="ET9" s="5"/>
      <c r="EU9" s="5"/>
      <c r="EV9" s="5">
        <v>551.4</v>
      </c>
      <c r="EW9" s="5"/>
      <c r="EX9" s="5"/>
      <c r="EY9" s="5"/>
      <c r="EZ9" s="5"/>
      <c r="FA9" s="5"/>
      <c r="FB9" s="5"/>
      <c r="FC9" s="5">
        <v>75.8</v>
      </c>
      <c r="FD9" s="5"/>
      <c r="FE9" s="5"/>
      <c r="FF9" s="5"/>
      <c r="FG9" s="5"/>
      <c r="FH9" s="45"/>
      <c r="FI9" s="5"/>
      <c r="FJ9" s="5"/>
      <c r="FK9" s="5"/>
      <c r="FL9" s="5">
        <v>237.8</v>
      </c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>
        <v>220.9</v>
      </c>
      <c r="GI9" s="5"/>
      <c r="GJ9" s="5"/>
      <c r="GK9" s="5"/>
      <c r="GL9" s="5"/>
      <c r="GM9" s="5"/>
      <c r="GN9" s="5"/>
      <c r="GO9" s="5">
        <v>68.6</v>
      </c>
      <c r="GP9" s="5"/>
      <c r="GQ9" s="5"/>
      <c r="GR9" s="79">
        <v>171.6</v>
      </c>
      <c r="GS9" s="45"/>
      <c r="GT9" s="5"/>
      <c r="GU9" s="5"/>
      <c r="GV9" s="5"/>
      <c r="GW9" s="5"/>
      <c r="GX9" s="5"/>
      <c r="GY9" s="5"/>
      <c r="GZ9" s="5">
        <v>168.4</v>
      </c>
      <c r="HA9" s="5"/>
      <c r="HB9" s="5"/>
      <c r="HC9" s="5"/>
      <c r="HD9" s="5"/>
      <c r="HE9" s="45"/>
      <c r="HF9" s="5"/>
      <c r="HG9" s="45"/>
      <c r="HH9" s="5"/>
      <c r="HI9" s="5"/>
      <c r="HJ9" s="5"/>
      <c r="HK9" s="5"/>
      <c r="HL9" s="5"/>
      <c r="HM9" s="5"/>
      <c r="HN9" s="5">
        <v>382.83</v>
      </c>
      <c r="HO9" s="5"/>
      <c r="HP9" s="5"/>
      <c r="HQ9" s="5"/>
      <c r="HR9" s="5"/>
    </row>
    <row r="10" spans="1:226">
      <c r="A10" s="1" t="s">
        <v>91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14</v>
      </c>
      <c r="R10" s="5">
        <v>17.4</v>
      </c>
      <c r="S10" s="5"/>
      <c r="T10" s="5"/>
      <c r="U10" s="5"/>
      <c r="V10" s="5"/>
      <c r="W10" s="5"/>
      <c r="X10" s="5"/>
      <c r="Y10" s="5"/>
      <c r="Z10" s="5"/>
      <c r="AA10" s="5"/>
      <c r="AB10" s="5">
        <v>11.6</v>
      </c>
      <c r="AC10" s="5"/>
      <c r="AD10" s="5"/>
      <c r="AE10" s="5"/>
      <c r="AF10" s="5"/>
      <c r="AG10" s="5"/>
      <c r="AH10" s="5"/>
      <c r="AI10" s="5">
        <v>483.77</v>
      </c>
      <c r="AJ10" s="5">
        <v>206.3</v>
      </c>
      <c r="AK10" s="5"/>
      <c r="AL10" s="5"/>
      <c r="AM10" s="5"/>
      <c r="AN10" s="5"/>
      <c r="AO10" s="5"/>
      <c r="AP10" s="5"/>
      <c r="AQ10" s="5"/>
      <c r="AR10" s="5"/>
      <c r="AS10" s="45"/>
      <c r="AT10" s="5"/>
      <c r="AU10" s="5">
        <v>237.6</v>
      </c>
      <c r="AV10" s="5"/>
      <c r="AW10" s="5"/>
      <c r="AX10" s="5"/>
      <c r="AY10" s="5"/>
      <c r="AZ10" s="5"/>
      <c r="BA10" s="45"/>
      <c r="BB10" s="5"/>
      <c r="BC10" s="5"/>
      <c r="BD10" s="5"/>
      <c r="BE10" s="5"/>
      <c r="BF10" s="5">
        <v>134</v>
      </c>
      <c r="BG10" s="5"/>
      <c r="BH10" s="5"/>
      <c r="BI10" s="5"/>
      <c r="BJ10" s="5">
        <v>22.8</v>
      </c>
      <c r="BK10" s="5"/>
      <c r="BL10" s="5"/>
      <c r="BM10" s="5"/>
      <c r="BN10" s="53"/>
      <c r="BO10" s="5"/>
      <c r="BP10" s="5"/>
      <c r="BQ10" s="5"/>
      <c r="BR10" s="5"/>
      <c r="BS10" s="53"/>
      <c r="BT10" s="45"/>
      <c r="BU10" s="45"/>
      <c r="BV10" s="5"/>
      <c r="BW10" s="5"/>
      <c r="BX10" s="5"/>
      <c r="BY10" s="5"/>
      <c r="BZ10" s="5"/>
      <c r="CA10" s="5"/>
      <c r="CB10" s="5"/>
      <c r="CE10" s="5"/>
      <c r="CF10" s="5"/>
      <c r="CG10" s="5"/>
      <c r="CH10" s="5"/>
      <c r="CI10" s="5"/>
      <c r="CJ10" s="5"/>
      <c r="CK10" s="5">
        <v>258.5</v>
      </c>
      <c r="CL10" s="5"/>
      <c r="CM10" s="5"/>
      <c r="CN10" s="5"/>
      <c r="CO10" s="5" t="s">
        <v>89</v>
      </c>
      <c r="CP10" s="5"/>
      <c r="CQ10" s="5"/>
      <c r="CR10" s="45"/>
      <c r="CS10" s="5">
        <v>55.6</v>
      </c>
      <c r="CT10" s="5"/>
      <c r="CU10" s="5"/>
      <c r="CV10" s="5"/>
      <c r="CW10" s="5"/>
      <c r="CX10" s="5"/>
      <c r="CY10" s="13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45"/>
      <c r="DM10" s="5"/>
      <c r="DN10" s="13"/>
      <c r="DO10" s="5"/>
      <c r="DP10" s="5"/>
      <c r="DQ10" s="5"/>
      <c r="DR10" s="5"/>
      <c r="DS10" s="5"/>
      <c r="DT10" s="5"/>
      <c r="DU10" s="5"/>
      <c r="DV10" s="5">
        <v>1014.7</v>
      </c>
      <c r="DW10" s="5">
        <v>83.93</v>
      </c>
      <c r="DX10" s="5">
        <v>500</v>
      </c>
      <c r="DY10" s="5"/>
      <c r="DZ10" s="5">
        <v>484.5</v>
      </c>
      <c r="EA10" s="5">
        <v>990</v>
      </c>
      <c r="EB10" s="5">
        <v>308</v>
      </c>
      <c r="EC10" s="5">
        <v>143.8</v>
      </c>
      <c r="ED10" s="5">
        <v>23.3</v>
      </c>
      <c r="EE10" s="5">
        <v>857.98</v>
      </c>
      <c r="EF10" s="5">
        <v>1190</v>
      </c>
      <c r="EG10" s="5"/>
      <c r="EH10" s="5">
        <v>31.7</v>
      </c>
      <c r="EI10" s="5">
        <v>813.74</v>
      </c>
      <c r="EJ10" s="5"/>
      <c r="EK10" s="5"/>
      <c r="EL10" s="5"/>
      <c r="EM10" s="5">
        <v>127.6</v>
      </c>
      <c r="EN10" s="5">
        <v>1010</v>
      </c>
      <c r="EO10" s="5"/>
      <c r="EP10" s="5">
        <v>150</v>
      </c>
      <c r="EQ10" s="53">
        <v>150</v>
      </c>
      <c r="ER10" s="5"/>
      <c r="ES10" s="5">
        <v>33.38</v>
      </c>
      <c r="ET10" s="5"/>
      <c r="EU10" s="5"/>
      <c r="EV10" s="5">
        <v>66.3</v>
      </c>
      <c r="EW10" s="5">
        <v>49.3</v>
      </c>
      <c r="EX10" s="5"/>
      <c r="EY10" s="5">
        <v>218</v>
      </c>
      <c r="EZ10" s="5"/>
      <c r="FA10" s="5"/>
      <c r="FB10" s="5">
        <v>252</v>
      </c>
      <c r="FC10" s="5">
        <v>169.29</v>
      </c>
      <c r="FD10" s="5"/>
      <c r="FE10" s="5"/>
      <c r="FF10" s="5">
        <v>57.5</v>
      </c>
      <c r="FG10" s="5"/>
      <c r="FH10" s="45"/>
      <c r="FI10" s="5">
        <v>689.03</v>
      </c>
      <c r="FJ10" s="5">
        <v>35</v>
      </c>
      <c r="FK10" s="5"/>
      <c r="FL10" s="5">
        <v>899</v>
      </c>
      <c r="FM10" s="5">
        <v>30</v>
      </c>
      <c r="FN10" s="5"/>
      <c r="FO10" s="5"/>
      <c r="FP10" s="5">
        <v>211.9</v>
      </c>
      <c r="FQ10" s="5"/>
      <c r="FR10" s="5"/>
      <c r="FS10" s="5"/>
      <c r="FT10" s="5"/>
      <c r="FU10" s="5">
        <v>240.69</v>
      </c>
      <c r="FV10" s="5"/>
      <c r="FW10" s="5"/>
      <c r="FX10" s="5">
        <v>322</v>
      </c>
      <c r="FY10" s="5">
        <v>965</v>
      </c>
      <c r="FZ10" s="5">
        <v>200</v>
      </c>
      <c r="GA10" s="5">
        <v>485.8</v>
      </c>
      <c r="GB10" s="5"/>
      <c r="GC10" s="5"/>
      <c r="GD10" s="5"/>
      <c r="GE10" s="5"/>
      <c r="GF10" s="5"/>
      <c r="GG10" s="5">
        <v>63.86</v>
      </c>
      <c r="GH10" s="5"/>
      <c r="GI10" s="5"/>
      <c r="GJ10" s="5">
        <v>14.2</v>
      </c>
      <c r="GK10" s="5">
        <v>200</v>
      </c>
      <c r="GL10" s="5"/>
      <c r="GM10" s="5"/>
      <c r="GN10" s="5"/>
      <c r="GO10" s="5"/>
      <c r="GP10" s="5"/>
      <c r="GQ10" s="5">
        <v>387.7</v>
      </c>
      <c r="GR10" s="79">
        <v>426.25</v>
      </c>
      <c r="GS10" s="45"/>
      <c r="GT10" s="5">
        <v>200</v>
      </c>
      <c r="GU10" s="5"/>
      <c r="GV10" s="5">
        <v>465.04</v>
      </c>
      <c r="GW10" s="5"/>
      <c r="GX10" s="5"/>
      <c r="GY10" s="5"/>
      <c r="GZ10" s="5"/>
      <c r="HA10" s="5">
        <v>200</v>
      </c>
      <c r="HB10" s="5"/>
      <c r="HC10" s="5"/>
      <c r="HD10" s="5"/>
      <c r="HE10" s="45"/>
      <c r="HF10" s="5">
        <v>72</v>
      </c>
      <c r="HG10" s="45">
        <v>200</v>
      </c>
      <c r="HH10" s="5"/>
      <c r="HI10" s="5">
        <v>200</v>
      </c>
      <c r="HJ10" s="5"/>
      <c r="HK10" s="5"/>
      <c r="HL10" s="5"/>
      <c r="HM10" s="5"/>
      <c r="HN10" s="5">
        <v>499.8</v>
      </c>
      <c r="HO10" s="5"/>
      <c r="HP10" s="5"/>
      <c r="HQ10" s="5"/>
      <c r="HR10" s="5"/>
    </row>
    <row r="11" spans="1:226">
      <c r="A11" s="1" t="s">
        <v>92</v>
      </c>
      <c r="B11" s="5"/>
      <c r="C11" s="5"/>
      <c r="D11" s="5">
        <v>1062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>
        <v>269.7</v>
      </c>
      <c r="S11" s="5"/>
      <c r="T11" s="5"/>
      <c r="U11" s="5">
        <v>137.3</v>
      </c>
      <c r="V11" s="5"/>
      <c r="W11" s="5"/>
      <c r="X11" s="5"/>
      <c r="Y11" s="5"/>
      <c r="Z11" s="5"/>
      <c r="AA11" s="5">
        <v>8.1</v>
      </c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45"/>
      <c r="AT11" s="5"/>
      <c r="AU11" s="5"/>
      <c r="AV11" s="5"/>
      <c r="AW11" s="5"/>
      <c r="AX11" s="5"/>
      <c r="AY11" s="5"/>
      <c r="AZ11" s="5"/>
      <c r="BA11" s="45"/>
      <c r="BB11" s="5"/>
      <c r="BC11" s="5"/>
      <c r="BD11" s="5"/>
      <c r="BE11" s="5"/>
      <c r="BF11" s="5"/>
      <c r="BG11" s="5"/>
      <c r="BH11" s="5"/>
      <c r="BI11" s="5">
        <v>378.2</v>
      </c>
      <c r="BJ11" s="5"/>
      <c r="BK11" s="5"/>
      <c r="BL11" s="5">
        <v>55.25</v>
      </c>
      <c r="BM11" s="5"/>
      <c r="BN11" s="53"/>
      <c r="BO11" s="5"/>
      <c r="BP11" s="5"/>
      <c r="BQ11" s="5"/>
      <c r="BR11" s="5"/>
      <c r="BS11" s="53"/>
      <c r="BT11" s="45"/>
      <c r="BU11" s="45"/>
      <c r="BV11" s="5"/>
      <c r="BW11" s="5"/>
      <c r="BX11" s="5"/>
      <c r="BY11" s="5"/>
      <c r="BZ11" s="5"/>
      <c r="CA11" s="5"/>
      <c r="CB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45"/>
      <c r="CS11" s="5"/>
      <c r="CT11" s="5"/>
      <c r="CU11" s="5"/>
      <c r="CV11" s="5"/>
      <c r="CW11" s="5"/>
      <c r="CX11" s="5"/>
      <c r="CY11" s="13"/>
      <c r="CZ11" s="5"/>
      <c r="DA11" s="5">
        <v>466.5</v>
      </c>
      <c r="DB11" s="5"/>
      <c r="DC11" s="5"/>
      <c r="DD11" s="5"/>
      <c r="DE11" s="5"/>
      <c r="DF11" s="5"/>
      <c r="DG11" s="5">
        <v>223.55</v>
      </c>
      <c r="DH11" s="5"/>
      <c r="DI11" s="5">
        <v>244</v>
      </c>
      <c r="DJ11" s="5"/>
      <c r="DK11" s="5"/>
      <c r="DL11" s="45"/>
      <c r="DM11" s="5"/>
      <c r="DN11" s="13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>
        <v>158.2</v>
      </c>
      <c r="EC11" s="5"/>
      <c r="ED11" s="5"/>
      <c r="EE11" s="5"/>
      <c r="EF11" s="5"/>
      <c r="EG11" s="5">
        <v>291.1</v>
      </c>
      <c r="EH11" s="5"/>
      <c r="EI11" s="5">
        <v>604.44</v>
      </c>
      <c r="EJ11" s="5"/>
      <c r="EK11" s="5"/>
      <c r="EL11" s="5"/>
      <c r="EM11" s="5"/>
      <c r="EN11" s="5"/>
      <c r="EO11" s="5"/>
      <c r="EP11" s="5"/>
      <c r="EQ11" s="53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>
        <v>251.5</v>
      </c>
      <c r="FF11" s="5"/>
      <c r="FG11" s="5">
        <v>157.4</v>
      </c>
      <c r="FH11" s="45"/>
      <c r="FI11" s="5"/>
      <c r="FJ11" s="5"/>
      <c r="FK11" s="5"/>
      <c r="FL11" s="5"/>
      <c r="FM11" s="5"/>
      <c r="FN11" s="5"/>
      <c r="FO11" s="5">
        <v>605.8</v>
      </c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>
        <v>47.2</v>
      </c>
      <c r="GF11" s="5"/>
      <c r="GG11" s="5"/>
      <c r="GH11" s="5"/>
      <c r="GI11" s="5"/>
      <c r="GJ11" s="5"/>
      <c r="GK11" s="5">
        <v>30</v>
      </c>
      <c r="GL11" s="5"/>
      <c r="GM11" s="5"/>
      <c r="GN11" s="5"/>
      <c r="GO11" s="5"/>
      <c r="GP11" s="5"/>
      <c r="GQ11" s="5"/>
      <c r="GR11" s="79"/>
      <c r="GS11" s="4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45"/>
      <c r="HF11" s="5"/>
      <c r="HG11" s="4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</row>
    <row r="12" spans="1:226">
      <c r="A12" s="1" t="s">
        <v>93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5"/>
      <c r="AT12" s="5"/>
      <c r="AU12" s="5"/>
      <c r="AV12" s="5"/>
      <c r="AW12" s="5"/>
      <c r="AX12" s="5"/>
      <c r="AY12" s="5"/>
      <c r="AZ12" s="5"/>
      <c r="BA12" s="4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3"/>
      <c r="BO12" s="5"/>
      <c r="BP12" s="5"/>
      <c r="BQ12" s="5"/>
      <c r="BR12" s="5"/>
      <c r="BS12" s="53"/>
      <c r="BT12" s="45"/>
      <c r="BU12" s="45"/>
      <c r="BV12" s="5"/>
      <c r="BW12" s="5"/>
      <c r="BX12" s="5"/>
      <c r="BY12" s="5"/>
      <c r="BZ12" s="5"/>
      <c r="CA12" s="5"/>
      <c r="CB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45"/>
      <c r="CS12" s="5"/>
      <c r="CT12" s="5"/>
      <c r="CU12" s="5"/>
      <c r="CV12" s="5"/>
      <c r="CW12" s="5"/>
      <c r="CX12" s="5"/>
      <c r="CY12" s="13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45"/>
      <c r="DM12" s="5"/>
      <c r="DN12" s="13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3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4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79"/>
      <c r="GS12" s="45"/>
      <c r="GT12" s="5"/>
      <c r="GU12" s="5"/>
      <c r="GV12" s="5">
        <v>434.29</v>
      </c>
      <c r="GW12" s="5"/>
      <c r="GX12" s="5"/>
      <c r="GY12" s="5"/>
      <c r="GZ12" s="5"/>
      <c r="HA12" s="5"/>
      <c r="HB12" s="5"/>
      <c r="HC12" s="5"/>
      <c r="HD12" s="5"/>
      <c r="HE12" s="45"/>
      <c r="HF12" s="5"/>
      <c r="HG12" s="45">
        <v>104</v>
      </c>
      <c r="HH12" s="5"/>
      <c r="HI12" s="5">
        <v>104</v>
      </c>
      <c r="HJ12" s="5"/>
      <c r="HK12" s="5"/>
      <c r="HL12" s="5"/>
      <c r="HM12" s="5"/>
      <c r="HN12" s="5"/>
      <c r="HO12" s="5"/>
      <c r="HP12" s="5"/>
      <c r="HQ12" s="5"/>
      <c r="HR12" s="5"/>
    </row>
    <row r="13" spans="1:226">
      <c r="A13" s="1" t="s">
        <v>94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5"/>
      <c r="AT13" s="5"/>
      <c r="AU13" s="5"/>
      <c r="AV13" s="5"/>
      <c r="AW13" s="5"/>
      <c r="AX13" s="5"/>
      <c r="AY13" s="5"/>
      <c r="AZ13" s="5"/>
      <c r="BA13" s="4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3"/>
      <c r="BO13" s="5"/>
      <c r="BP13" s="5"/>
      <c r="BQ13" s="5"/>
      <c r="BR13" s="5"/>
      <c r="BS13" s="53"/>
      <c r="BT13" s="45"/>
      <c r="BU13" s="45"/>
      <c r="BV13" s="5"/>
      <c r="BW13" s="5"/>
      <c r="BX13" s="5"/>
      <c r="BY13" s="5"/>
      <c r="BZ13" s="5"/>
      <c r="CA13" s="5"/>
      <c r="CB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45"/>
      <c r="CS13" s="5"/>
      <c r="CT13" s="5"/>
      <c r="CU13" s="5"/>
      <c r="CV13" s="5"/>
      <c r="CW13" s="5"/>
      <c r="CX13" s="5"/>
      <c r="CY13" s="13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45"/>
      <c r="DM13" s="5"/>
      <c r="DN13" s="13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3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4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79"/>
      <c r="GS13" s="45"/>
      <c r="GT13" s="5"/>
      <c r="GU13" s="5"/>
      <c r="GV13" s="5"/>
      <c r="GW13" s="5">
        <v>371.6</v>
      </c>
      <c r="GX13" s="5"/>
      <c r="GY13" s="5"/>
      <c r="GZ13" s="5"/>
      <c r="HA13" s="5"/>
      <c r="HB13" s="5"/>
      <c r="HC13" s="5">
        <v>520.6</v>
      </c>
      <c r="HD13" s="5">
        <v>34.2</v>
      </c>
      <c r="HE13" s="45"/>
      <c r="HF13" s="5">
        <v>28</v>
      </c>
      <c r="HG13" s="45">
        <v>179.9</v>
      </c>
      <c r="HH13" s="5"/>
      <c r="HI13" s="5">
        <v>179.9</v>
      </c>
      <c r="HJ13" s="5"/>
      <c r="HK13" s="5"/>
      <c r="HL13" s="5">
        <v>1635.4</v>
      </c>
      <c r="HM13" s="5"/>
      <c r="HN13" s="5"/>
      <c r="HO13" s="5"/>
      <c r="HP13" s="5"/>
      <c r="HQ13" s="5"/>
      <c r="HR13" s="5"/>
    </row>
    <row r="14" spans="1:226">
      <c r="A14" s="1" t="s">
        <v>95</v>
      </c>
      <c r="B14" s="5"/>
      <c r="C14" s="5"/>
      <c r="D14" s="5">
        <v>36.62</v>
      </c>
      <c r="E14" s="5"/>
      <c r="F14" s="5">
        <v>27.5</v>
      </c>
      <c r="G14" s="5"/>
      <c r="H14" s="5"/>
      <c r="I14" s="5"/>
      <c r="J14" s="5"/>
      <c r="K14" s="5"/>
      <c r="L14" s="5"/>
      <c r="M14" s="5">
        <v>34.5</v>
      </c>
      <c r="N14" s="5"/>
      <c r="O14" s="5"/>
      <c r="P14" s="5"/>
      <c r="Q14" s="5"/>
      <c r="R14" s="5"/>
      <c r="S14" s="5"/>
      <c r="T14" s="5"/>
      <c r="U14" s="5">
        <v>16.8</v>
      </c>
      <c r="V14" s="5">
        <v>10</v>
      </c>
      <c r="W14" s="5"/>
      <c r="X14" s="5"/>
      <c r="Y14" s="5"/>
      <c r="Z14" s="5"/>
      <c r="AA14" s="5">
        <v>116.3</v>
      </c>
      <c r="AB14" s="5">
        <v>10</v>
      </c>
      <c r="AC14" s="5">
        <v>90.2</v>
      </c>
      <c r="AD14" s="5">
        <v>101.5</v>
      </c>
      <c r="AE14" s="5">
        <v>36</v>
      </c>
      <c r="AF14" s="5">
        <v>81</v>
      </c>
      <c r="AG14" s="5"/>
      <c r="AH14" s="5"/>
      <c r="AI14" s="5">
        <v>41.8</v>
      </c>
      <c r="AJ14" s="5">
        <v>-6.27</v>
      </c>
      <c r="AK14" s="5"/>
      <c r="AL14" s="5">
        <v>27</v>
      </c>
      <c r="AM14" s="5"/>
      <c r="AN14" s="5"/>
      <c r="AO14" s="5"/>
      <c r="AP14" s="5">
        <v>75</v>
      </c>
      <c r="AQ14" s="5">
        <v>91.8</v>
      </c>
      <c r="AR14" s="5"/>
      <c r="AS14" s="45">
        <v>79.1</v>
      </c>
      <c r="AT14" s="5"/>
      <c r="AU14" s="5">
        <v>32.4</v>
      </c>
      <c r="AV14" s="5"/>
      <c r="AW14" s="5"/>
      <c r="AX14" s="5"/>
      <c r="AY14" s="5"/>
      <c r="AZ14" s="5"/>
      <c r="BA14" s="4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>
        <v>84.8</v>
      </c>
      <c r="BN14" s="53">
        <v>84.8</v>
      </c>
      <c r="BO14" s="5"/>
      <c r="BP14" s="5"/>
      <c r="BQ14" s="5"/>
      <c r="BR14" s="5"/>
      <c r="BS14" s="53"/>
      <c r="BT14" s="45"/>
      <c r="BU14" s="45">
        <v>82.8</v>
      </c>
      <c r="BV14" s="5"/>
      <c r="BW14" s="5"/>
      <c r="BX14" s="5"/>
      <c r="BY14" s="5">
        <v>169</v>
      </c>
      <c r="BZ14" s="5"/>
      <c r="CA14" s="5"/>
      <c r="CB14" s="5">
        <v>87.8</v>
      </c>
      <c r="CD14">
        <v>-20</v>
      </c>
      <c r="CE14" s="5"/>
      <c r="CF14" s="5"/>
      <c r="CG14" s="5"/>
      <c r="CH14" s="5"/>
      <c r="CI14" s="5"/>
      <c r="CJ14" s="5">
        <v>118</v>
      </c>
      <c r="CK14" s="5"/>
      <c r="CL14" s="5">
        <v>34.5</v>
      </c>
      <c r="CM14" s="5"/>
      <c r="CN14" s="5"/>
      <c r="CO14" s="5"/>
      <c r="CP14" s="5"/>
      <c r="CQ14" s="5">
        <v>55.2</v>
      </c>
      <c r="CR14" s="45">
        <v>47.6</v>
      </c>
      <c r="CS14" s="5"/>
      <c r="CT14" s="5"/>
      <c r="CU14" s="5"/>
      <c r="CV14" s="5"/>
      <c r="CW14" s="5"/>
      <c r="CX14" s="5">
        <v>10</v>
      </c>
      <c r="CY14" s="13"/>
      <c r="CZ14" s="5">
        <v>4</v>
      </c>
      <c r="DA14" s="5"/>
      <c r="DB14" s="5"/>
      <c r="DC14" s="5"/>
      <c r="DD14" s="5"/>
      <c r="DE14" s="5"/>
      <c r="DF14" s="5"/>
      <c r="DG14" s="5">
        <v>12</v>
      </c>
      <c r="DH14" s="5"/>
      <c r="DI14" s="5"/>
      <c r="DJ14" s="5"/>
      <c r="DK14" s="5">
        <v>9.8</v>
      </c>
      <c r="DL14" s="45">
        <v>40.7</v>
      </c>
      <c r="DM14" s="5"/>
      <c r="DN14" s="13"/>
      <c r="DO14" s="5"/>
      <c r="DP14" s="5"/>
      <c r="DQ14" s="5"/>
      <c r="DR14" s="5"/>
      <c r="DS14" s="5"/>
      <c r="DT14" s="5">
        <v>30</v>
      </c>
      <c r="DU14" s="5"/>
      <c r="DV14" s="5"/>
      <c r="DW14" s="5">
        <v>142.8</v>
      </c>
      <c r="DX14" s="5">
        <v>34.4</v>
      </c>
      <c r="DY14" s="5"/>
      <c r="DZ14" s="5"/>
      <c r="EA14" s="5"/>
      <c r="EB14" s="5">
        <v>31.1</v>
      </c>
      <c r="EC14" s="5"/>
      <c r="ED14" s="5">
        <v>72.1</v>
      </c>
      <c r="EE14" s="5"/>
      <c r="EF14" s="5"/>
      <c r="EG14" s="5"/>
      <c r="EH14" s="5">
        <v>146.2</v>
      </c>
      <c r="EI14" s="5"/>
      <c r="EJ14" s="5">
        <v>123.6</v>
      </c>
      <c r="EK14" s="5">
        <v>100.4</v>
      </c>
      <c r="EL14" s="5"/>
      <c r="EM14" s="5"/>
      <c r="EN14" s="5">
        <v>84.6</v>
      </c>
      <c r="EO14" s="5"/>
      <c r="EP14" s="5">
        <v>74.6</v>
      </c>
      <c r="EQ14" s="53">
        <v>74.6</v>
      </c>
      <c r="ER14" s="5"/>
      <c r="ES14" s="5"/>
      <c r="ET14" s="5" t="s">
        <v>89</v>
      </c>
      <c r="EU14" s="5"/>
      <c r="EV14" s="5"/>
      <c r="EW14" s="5"/>
      <c r="EX14" s="5"/>
      <c r="EY14" s="5">
        <v>128.4</v>
      </c>
      <c r="EZ14" s="5"/>
      <c r="FA14" s="5"/>
      <c r="FB14" s="5">
        <v>13</v>
      </c>
      <c r="FC14" s="5">
        <v>15.7</v>
      </c>
      <c r="FD14" s="5">
        <v>42.2</v>
      </c>
      <c r="FE14" s="5"/>
      <c r="FF14" s="5">
        <v>36</v>
      </c>
      <c r="FG14" s="5"/>
      <c r="FH14" s="45">
        <v>22</v>
      </c>
      <c r="FI14" s="5"/>
      <c r="FJ14" s="5">
        <v>25.6</v>
      </c>
      <c r="FK14" s="5"/>
      <c r="FL14" s="5">
        <v>59.6</v>
      </c>
      <c r="FM14" s="5">
        <v>40</v>
      </c>
      <c r="FN14" s="5"/>
      <c r="FO14" s="5">
        <v>179.6</v>
      </c>
      <c r="FP14" s="5">
        <v>105.1</v>
      </c>
      <c r="FQ14" s="5">
        <v>83.6</v>
      </c>
      <c r="FR14" s="5">
        <v>64.8</v>
      </c>
      <c r="FS14" s="5"/>
      <c r="FT14" s="5"/>
      <c r="FU14" s="5">
        <v>110.8</v>
      </c>
      <c r="FV14" s="5"/>
      <c r="FW14" s="5">
        <v>32.3</v>
      </c>
      <c r="FX14" s="5">
        <v>18</v>
      </c>
      <c r="FY14" s="5"/>
      <c r="FZ14" s="5"/>
      <c r="GA14" s="5">
        <v>49.2</v>
      </c>
      <c r="GB14" s="5"/>
      <c r="GC14" s="5"/>
      <c r="GD14" s="5">
        <v>2.5</v>
      </c>
      <c r="GE14" s="5"/>
      <c r="GF14" s="5">
        <v>22.3</v>
      </c>
      <c r="GG14" s="5">
        <v>76.7</v>
      </c>
      <c r="GH14" s="5">
        <v>18</v>
      </c>
      <c r="GI14" s="5">
        <v>15</v>
      </c>
      <c r="GJ14" s="5"/>
      <c r="GK14" s="5"/>
      <c r="GL14" s="5"/>
      <c r="GM14" s="5">
        <v>93.3</v>
      </c>
      <c r="GN14" s="5"/>
      <c r="GO14" s="5">
        <v>67</v>
      </c>
      <c r="GP14" s="5"/>
      <c r="GQ14" s="5"/>
      <c r="GR14" s="79">
        <v>55.2</v>
      </c>
      <c r="GS14" s="45">
        <v>182.58</v>
      </c>
      <c r="GT14" s="5">
        <v>79.68</v>
      </c>
      <c r="GU14" s="5"/>
      <c r="GV14" s="5"/>
      <c r="GW14" s="5"/>
      <c r="GX14" s="5">
        <v>53</v>
      </c>
      <c r="GY14" s="5"/>
      <c r="GZ14" s="5"/>
      <c r="HA14" s="5">
        <v>24</v>
      </c>
      <c r="HB14" s="5">
        <v>85</v>
      </c>
      <c r="HC14" s="5">
        <v>43.4</v>
      </c>
      <c r="HD14" s="5">
        <v>14</v>
      </c>
      <c r="HE14" s="45">
        <v>103</v>
      </c>
      <c r="HF14" s="5">
        <v>23.5</v>
      </c>
      <c r="HG14" s="45">
        <v>27.5</v>
      </c>
      <c r="HH14" s="5"/>
      <c r="HI14" s="5">
        <v>27.5</v>
      </c>
      <c r="HJ14" s="5">
        <v>39.6</v>
      </c>
      <c r="HK14" s="5">
        <v>56</v>
      </c>
      <c r="HL14" s="5">
        <v>35.94</v>
      </c>
      <c r="HM14" s="5"/>
      <c r="HN14" s="5">
        <v>198</v>
      </c>
      <c r="HO14" s="5"/>
      <c r="HP14" s="5"/>
      <c r="HQ14" s="5"/>
      <c r="HR14" s="5"/>
    </row>
    <row r="15" customFormat="1" spans="1:226">
      <c r="A15" s="1" t="s">
        <v>96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45"/>
      <c r="AT15" s="5"/>
      <c r="AU15" s="5"/>
      <c r="AV15" s="5"/>
      <c r="AW15" s="5"/>
      <c r="AX15" s="5"/>
      <c r="AY15" s="5"/>
      <c r="AZ15" s="5"/>
      <c r="BA15" s="4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3"/>
      <c r="BO15" s="5"/>
      <c r="BP15" s="5"/>
      <c r="BQ15" s="5"/>
      <c r="BR15" s="5"/>
      <c r="BS15" s="53"/>
      <c r="BT15" s="45"/>
      <c r="BU15" s="45"/>
      <c r="BV15" s="5"/>
      <c r="BW15" s="5"/>
      <c r="BX15" s="5"/>
      <c r="BY15" s="5"/>
      <c r="BZ15" s="5"/>
      <c r="CA15" s="5"/>
      <c r="CB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45"/>
      <c r="CS15" s="5"/>
      <c r="CT15" s="5"/>
      <c r="CU15" s="5"/>
      <c r="CV15" s="5"/>
      <c r="CW15" s="5"/>
      <c r="CX15" s="5"/>
      <c r="CY15" s="13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45"/>
      <c r="DM15" s="5"/>
      <c r="DN15" s="13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3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4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79"/>
      <c r="GS15" s="45"/>
      <c r="GT15" s="5"/>
      <c r="GU15" s="5"/>
      <c r="GV15" s="5"/>
      <c r="GW15" s="5">
        <v>367.5</v>
      </c>
      <c r="GX15" s="5"/>
      <c r="GY15" s="5"/>
      <c r="GZ15" s="5"/>
      <c r="HA15" s="5"/>
      <c r="HB15" s="5">
        <v>131.41</v>
      </c>
      <c r="HC15" s="5"/>
      <c r="HD15" s="5">
        <v>19</v>
      </c>
      <c r="HE15" s="45">
        <v>70</v>
      </c>
      <c r="HF15" s="5">
        <v>51.25</v>
      </c>
      <c r="HG15" s="45">
        <v>20</v>
      </c>
      <c r="HH15" s="5"/>
      <c r="HI15" s="5">
        <v>20</v>
      </c>
      <c r="HJ15" s="5"/>
      <c r="HK15" s="5">
        <v>92</v>
      </c>
      <c r="HL15" s="5">
        <v>49.4</v>
      </c>
      <c r="HM15" s="5"/>
      <c r="HN15" s="5"/>
      <c r="HO15" s="5"/>
      <c r="HP15" s="5"/>
      <c r="HQ15" s="5"/>
      <c r="HR15" s="5"/>
    </row>
    <row r="16" customFormat="1" spans="1:226">
      <c r="A16" s="1" t="s">
        <v>97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45"/>
      <c r="AT16" s="5"/>
      <c r="AU16" s="5"/>
      <c r="AV16" s="5"/>
      <c r="AW16" s="5"/>
      <c r="AX16" s="5"/>
      <c r="AY16" s="5"/>
      <c r="AZ16" s="5"/>
      <c r="BA16" s="4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3"/>
      <c r="BO16" s="5"/>
      <c r="BP16" s="5"/>
      <c r="BQ16" s="5"/>
      <c r="BR16" s="5"/>
      <c r="BS16" s="53"/>
      <c r="BT16" s="45"/>
      <c r="BU16" s="45"/>
      <c r="BV16" s="5"/>
      <c r="BW16" s="5"/>
      <c r="BX16" s="5"/>
      <c r="BY16" s="5"/>
      <c r="BZ16" s="5"/>
      <c r="CA16" s="5"/>
      <c r="CB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45"/>
      <c r="CS16" s="5"/>
      <c r="CT16" s="5"/>
      <c r="CU16" s="5"/>
      <c r="CV16" s="5"/>
      <c r="CW16" s="5"/>
      <c r="CX16" s="5"/>
      <c r="CY16" s="13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45"/>
      <c r="DM16" s="5"/>
      <c r="DN16" s="13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3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4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79"/>
      <c r="GT16" s="5"/>
      <c r="GU16" s="5"/>
      <c r="GV16" s="5"/>
      <c r="GW16" s="5"/>
      <c r="GX16" s="5"/>
      <c r="GY16" s="5">
        <v>25.84</v>
      </c>
      <c r="GZ16" s="5"/>
      <c r="HA16" s="5"/>
      <c r="HB16" s="5"/>
      <c r="HC16" s="5"/>
      <c r="HD16" s="5"/>
      <c r="HE16" s="45"/>
      <c r="HF16" s="5"/>
      <c r="HG16" s="4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</row>
    <row r="17" customFormat="1" spans="1:226">
      <c r="A17" s="1" t="s">
        <v>98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45"/>
      <c r="AT17" s="5"/>
      <c r="AU17" s="5"/>
      <c r="AV17" s="5"/>
      <c r="AW17" s="5"/>
      <c r="AX17" s="5"/>
      <c r="AY17" s="5"/>
      <c r="AZ17" s="5"/>
      <c r="BA17" s="4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3"/>
      <c r="BO17" s="5"/>
      <c r="BP17" s="5"/>
      <c r="BQ17" s="5"/>
      <c r="BR17" s="5"/>
      <c r="BS17" s="53"/>
      <c r="BT17" s="45"/>
      <c r="BU17" s="45"/>
      <c r="BV17" s="5"/>
      <c r="BW17" s="5"/>
      <c r="BX17" s="5"/>
      <c r="BY17" s="5"/>
      <c r="BZ17" s="5"/>
      <c r="CA17" s="5"/>
      <c r="CB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45"/>
      <c r="CS17" s="5"/>
      <c r="CT17" s="5"/>
      <c r="CU17" s="5"/>
      <c r="CV17" s="5"/>
      <c r="CW17" s="5"/>
      <c r="CX17" s="5"/>
      <c r="CY17" s="13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45"/>
      <c r="DM17" s="5"/>
      <c r="DN17" s="13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3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4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79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>
        <v>421</v>
      </c>
      <c r="HE17" s="45"/>
      <c r="HF17" s="5"/>
      <c r="HG17" s="45"/>
      <c r="HH17" s="5"/>
      <c r="HI17" s="5"/>
      <c r="HJ17" s="5"/>
      <c r="HK17" s="5">
        <v>150</v>
      </c>
      <c r="HL17" s="5">
        <v>84.3</v>
      </c>
      <c r="HM17" s="5"/>
      <c r="HN17" s="5"/>
      <c r="HO17" s="5"/>
      <c r="HP17" s="5"/>
      <c r="HQ17" s="5"/>
      <c r="HR17" s="5"/>
    </row>
    <row r="18" customFormat="1" spans="1:226">
      <c r="A18" s="1" t="s">
        <v>99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45"/>
      <c r="AT18" s="5"/>
      <c r="AU18" s="5"/>
      <c r="AV18" s="5"/>
      <c r="AW18" s="5"/>
      <c r="AX18" s="5"/>
      <c r="AY18" s="5"/>
      <c r="AZ18" s="5"/>
      <c r="BA18" s="4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3"/>
      <c r="BO18" s="5"/>
      <c r="BP18" s="5"/>
      <c r="BQ18" s="5"/>
      <c r="BR18" s="5"/>
      <c r="BS18" s="53"/>
      <c r="BT18" s="45"/>
      <c r="BU18" s="45"/>
      <c r="BV18" s="5"/>
      <c r="BW18" s="5"/>
      <c r="BX18" s="5"/>
      <c r="BY18" s="5"/>
      <c r="BZ18" s="5"/>
      <c r="CA18" s="5"/>
      <c r="CB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45"/>
      <c r="CS18" s="5"/>
      <c r="CT18" s="5"/>
      <c r="CU18" s="5"/>
      <c r="CV18" s="5"/>
      <c r="CW18" s="5"/>
      <c r="CX18" s="5"/>
      <c r="CY18" s="13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45"/>
      <c r="DM18" s="5"/>
      <c r="DN18" s="13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3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4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79"/>
      <c r="GT18" s="5"/>
      <c r="GU18" s="5"/>
      <c r="GV18" s="5"/>
      <c r="GW18" s="5"/>
      <c r="GX18" s="5"/>
      <c r="GY18" s="5"/>
      <c r="GZ18" s="5"/>
      <c r="HA18" s="5">
        <v>64.6</v>
      </c>
      <c r="HB18" s="5">
        <v>75.4</v>
      </c>
      <c r="HC18" s="5"/>
      <c r="HD18" s="5"/>
      <c r="HE18" s="45"/>
      <c r="HF18" s="5"/>
      <c r="HG18" s="4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</row>
    <row r="19" customFormat="1" spans="1:226">
      <c r="A19" s="1" t="s">
        <v>100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5"/>
      <c r="AT19" s="5"/>
      <c r="AU19" s="5"/>
      <c r="AV19" s="5"/>
      <c r="AW19" s="5"/>
      <c r="AX19" s="5"/>
      <c r="AY19" s="5"/>
      <c r="AZ19" s="5"/>
      <c r="BA19" s="4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3"/>
      <c r="BO19" s="5"/>
      <c r="BP19" s="5"/>
      <c r="BQ19" s="5"/>
      <c r="BR19" s="5"/>
      <c r="BS19" s="53"/>
      <c r="BT19" s="45"/>
      <c r="BU19" s="45"/>
      <c r="BV19" s="5"/>
      <c r="BW19" s="5"/>
      <c r="BX19" s="5"/>
      <c r="BY19" s="5"/>
      <c r="BZ19" s="5"/>
      <c r="CA19" s="5"/>
      <c r="CB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45"/>
      <c r="CS19" s="5"/>
      <c r="CT19" s="5"/>
      <c r="CU19" s="5"/>
      <c r="CV19" s="5"/>
      <c r="CW19" s="5"/>
      <c r="CX19" s="5"/>
      <c r="CY19" s="13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45"/>
      <c r="DM19" s="5"/>
      <c r="DN19" s="13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3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4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79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45"/>
      <c r="HF19" s="5">
        <v>87.12</v>
      </c>
      <c r="HG19" s="4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</row>
    <row r="20" customFormat="1" spans="1:226">
      <c r="A20" s="1" t="s">
        <v>101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>
        <v>720</v>
      </c>
      <c r="AC20" s="5"/>
      <c r="AD20" s="5"/>
      <c r="AE20" s="5"/>
      <c r="AF20" s="5"/>
      <c r="AG20" s="5"/>
      <c r="AH20" s="5"/>
      <c r="AI20" s="5"/>
      <c r="AJ20" s="5" t="s">
        <v>89</v>
      </c>
      <c r="AK20" s="5"/>
      <c r="AL20" s="5"/>
      <c r="AM20" s="5"/>
      <c r="AN20" s="5"/>
      <c r="AO20" s="5"/>
      <c r="AP20" s="5"/>
      <c r="AQ20" s="5"/>
      <c r="AR20" s="5"/>
      <c r="AS20" s="45"/>
      <c r="AT20" s="5"/>
      <c r="AU20" s="5"/>
      <c r="AV20" s="5"/>
      <c r="AW20" s="5"/>
      <c r="AX20" s="5"/>
      <c r="AY20" s="5"/>
      <c r="AZ20" s="5"/>
      <c r="BA20" s="4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3"/>
      <c r="BO20" s="5"/>
      <c r="BP20" s="5"/>
      <c r="BQ20" s="5"/>
      <c r="BR20" s="5"/>
      <c r="BS20" s="53"/>
      <c r="BT20" s="45"/>
      <c r="BU20" s="45"/>
      <c r="BV20" s="5"/>
      <c r="BW20" s="5"/>
      <c r="BX20" s="5"/>
      <c r="BY20" s="5"/>
      <c r="BZ20" s="5"/>
      <c r="CA20" s="5"/>
      <c r="CB20" s="5"/>
      <c r="CE20" s="5"/>
      <c r="CF20" s="5"/>
      <c r="CG20" s="5"/>
      <c r="CH20" s="5"/>
      <c r="CI20" s="5">
        <v>1950</v>
      </c>
      <c r="CJ20" s="5"/>
      <c r="CK20" s="5"/>
      <c r="CL20" s="5"/>
      <c r="CM20" s="5"/>
      <c r="CN20" s="5"/>
      <c r="CO20" s="5"/>
      <c r="CP20" s="5"/>
      <c r="CQ20" s="5"/>
      <c r="CR20" s="45"/>
      <c r="CS20" s="5"/>
      <c r="CT20" s="5"/>
      <c r="CU20" s="5"/>
      <c r="CV20" s="5"/>
      <c r="CW20" s="5"/>
      <c r="CX20" s="5"/>
      <c r="CY20" s="13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45"/>
      <c r="DM20" s="5"/>
      <c r="DN20" s="13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3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4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79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45"/>
      <c r="HF20" s="5"/>
      <c r="HG20" s="4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</row>
    <row r="21" s="32" customFormat="1" spans="1:226">
      <c r="A21" s="4" t="s">
        <v>102</v>
      </c>
      <c r="B21" s="14">
        <f t="shared" ref="B21:K21" si="1">B2-B3-B5-B6-B7-B8-B9-B10-B11-B14</f>
        <v>1165.65</v>
      </c>
      <c r="C21" s="14">
        <f t="shared" si="1"/>
        <v>3380.79</v>
      </c>
      <c r="D21" s="14">
        <f t="shared" si="1"/>
        <v>7078.78</v>
      </c>
      <c r="E21" s="14">
        <f t="shared" si="1"/>
        <v>4840.2</v>
      </c>
      <c r="F21" s="14">
        <f t="shared" si="1"/>
        <v>1083.4</v>
      </c>
      <c r="G21" s="14">
        <f t="shared" ref="G21:AN21" si="2">G2-G3-G5-G6-G7-G8-G9-G10-G11-G14</f>
        <v>1537.55</v>
      </c>
      <c r="H21" s="14">
        <f t="shared" si="2"/>
        <v>1076.22</v>
      </c>
      <c r="I21" s="14">
        <f t="shared" si="2"/>
        <v>1768.45</v>
      </c>
      <c r="J21" s="14">
        <f t="shared" si="2"/>
        <v>2024.01</v>
      </c>
      <c r="K21" s="14">
        <f t="shared" si="2"/>
        <v>962.07</v>
      </c>
      <c r="L21" s="14">
        <f t="shared" si="2"/>
        <v>1576.94</v>
      </c>
      <c r="M21" s="14">
        <f t="shared" si="2"/>
        <v>1228.7</v>
      </c>
      <c r="N21" s="14">
        <f t="shared" si="2"/>
        <v>3546.04</v>
      </c>
      <c r="O21" s="14">
        <f t="shared" si="2"/>
        <v>3608.66</v>
      </c>
      <c r="P21" s="14">
        <f t="shared" si="2"/>
        <v>1866.55</v>
      </c>
      <c r="Q21" s="14">
        <f t="shared" si="2"/>
        <v>1749.78</v>
      </c>
      <c r="R21" s="14">
        <f t="shared" si="2"/>
        <v>2375.6</v>
      </c>
      <c r="S21" s="14">
        <f t="shared" si="2"/>
        <v>1086.45</v>
      </c>
      <c r="T21" s="14">
        <f t="shared" si="2"/>
        <v>1857.3</v>
      </c>
      <c r="U21" s="14">
        <f t="shared" si="2"/>
        <v>2542.02</v>
      </c>
      <c r="V21" s="14">
        <f t="shared" si="2"/>
        <v>1092.54</v>
      </c>
      <c r="W21" s="14">
        <f t="shared" si="2"/>
        <v>1729.71</v>
      </c>
      <c r="X21" s="14">
        <f t="shared" si="2"/>
        <v>1794.32</v>
      </c>
      <c r="Y21" s="14">
        <f t="shared" si="2"/>
        <v>1477.55</v>
      </c>
      <c r="Z21" s="14">
        <f>Z2-Z3-Z5-Z7</f>
        <v>4660.3</v>
      </c>
      <c r="AA21" s="14">
        <f t="shared" si="2"/>
        <v>1079.86</v>
      </c>
      <c r="AB21" s="14">
        <f>AB2-AB3-AB5-AB6-AB7-AB8-AB10-AB20</f>
        <v>1918.59</v>
      </c>
      <c r="AC21" s="14">
        <f>AC2-AC3-AC5-AC6-AC14</f>
        <v>1640.86</v>
      </c>
      <c r="AD21" s="14">
        <f t="shared" si="2"/>
        <v>1058.3</v>
      </c>
      <c r="AE21" s="14">
        <f t="shared" si="2"/>
        <v>2776.92</v>
      </c>
      <c r="AF21" s="14">
        <f t="shared" si="2"/>
        <v>1894.58</v>
      </c>
      <c r="AG21" s="14">
        <f t="shared" si="2"/>
        <v>2254.41</v>
      </c>
      <c r="AH21" s="14">
        <f t="shared" si="2"/>
        <v>759.08</v>
      </c>
      <c r="AI21" s="14">
        <f t="shared" si="2"/>
        <v>2374.94</v>
      </c>
      <c r="AJ21" s="14">
        <f t="shared" si="2"/>
        <v>2457.14</v>
      </c>
      <c r="AK21" s="14">
        <f t="shared" si="2"/>
        <v>1872</v>
      </c>
      <c r="AL21" s="14">
        <f t="shared" si="2"/>
        <v>1339.37</v>
      </c>
      <c r="AM21" s="14">
        <f t="shared" si="2"/>
        <v>2448.3</v>
      </c>
      <c r="AN21" s="14">
        <f t="shared" si="2"/>
        <v>2194.14</v>
      </c>
      <c r="AO21" s="14">
        <f t="shared" ref="AO21:BA21" si="3">AO2-AO3-AO5-AO6-AO7-AO8-AO9-AO10-AO11-AO14</f>
        <v>1769.4</v>
      </c>
      <c r="AP21" s="14">
        <f t="shared" si="3"/>
        <v>1388.79</v>
      </c>
      <c r="AQ21" s="14">
        <f t="shared" si="3"/>
        <v>972.41</v>
      </c>
      <c r="AR21" s="14">
        <f t="shared" si="3"/>
        <v>1295.26</v>
      </c>
      <c r="AS21" s="14">
        <f t="shared" si="3"/>
        <v>1722.6</v>
      </c>
      <c r="AT21" s="14">
        <f t="shared" si="3"/>
        <v>1630.1</v>
      </c>
      <c r="AU21" s="14">
        <f t="shared" si="3"/>
        <v>1627.86</v>
      </c>
      <c r="AV21" s="14">
        <f t="shared" si="3"/>
        <v>1823.1</v>
      </c>
      <c r="AW21" s="14">
        <f t="shared" si="3"/>
        <v>1174.4</v>
      </c>
      <c r="AX21" s="14">
        <f t="shared" si="3"/>
        <v>2289.12</v>
      </c>
      <c r="AY21" s="14">
        <f t="shared" si="3"/>
        <v>1403.8</v>
      </c>
      <c r="AZ21" s="14">
        <f t="shared" si="3"/>
        <v>1212.7</v>
      </c>
      <c r="BA21" s="16">
        <f t="shared" si="3"/>
        <v>1848.75</v>
      </c>
      <c r="BB21" s="16">
        <f t="shared" ref="BB21:BK21" si="4">BB2-BB3-BB5-BB6-BB7-BB8-BB9-BB10-BB11-BB14</f>
        <v>1424.4</v>
      </c>
      <c r="BC21" s="16">
        <f t="shared" si="4"/>
        <v>2024.85</v>
      </c>
      <c r="BD21" s="16">
        <f t="shared" si="4"/>
        <v>1086.32</v>
      </c>
      <c r="BE21" s="16">
        <f t="shared" si="4"/>
        <v>1640.29</v>
      </c>
      <c r="BF21" s="16">
        <f t="shared" si="4"/>
        <v>1214.05</v>
      </c>
      <c r="BG21" s="16">
        <f t="shared" si="4"/>
        <v>1077.59</v>
      </c>
      <c r="BH21" s="16">
        <f t="shared" si="4"/>
        <v>3376.78</v>
      </c>
      <c r="BI21" s="16">
        <v>2680.5</v>
      </c>
      <c r="BJ21" s="16">
        <v>-1142.4</v>
      </c>
      <c r="BK21" s="16">
        <f>BK2-BK3-BK5-BK6-BK8-BK9--BK7-BK10-BK11-BK14-BK20</f>
        <v>1173</v>
      </c>
      <c r="BL21" s="16">
        <v>883.73</v>
      </c>
      <c r="BM21" s="16">
        <f>BM2-BM3-BM5-BM6-BM7-BM8-BM9-BM10-BM11-BM14</f>
        <v>1430.01</v>
      </c>
      <c r="BN21" s="54">
        <f t="shared" ref="BN21:BS21" si="5">BN2-BN3-BN5-BN6-BN7-BN8-BN9-BN10-BN11-BN14</f>
        <v>1469.01</v>
      </c>
      <c r="BO21" s="16">
        <f t="shared" si="5"/>
        <v>6232.42</v>
      </c>
      <c r="BP21" s="16">
        <f t="shared" si="5"/>
        <v>3045.52</v>
      </c>
      <c r="BQ21" s="16">
        <f t="shared" si="5"/>
        <v>2271.6</v>
      </c>
      <c r="BR21" s="16">
        <f t="shared" si="5"/>
        <v>1254.77</v>
      </c>
      <c r="BS21" s="54">
        <f t="shared" si="5"/>
        <v>1236.77</v>
      </c>
      <c r="BT21" s="16">
        <f t="shared" ref="BT21:BY21" si="6">BT2-BT3-BT5-BT6-BT7-BT8-BT9-BT10-BT11-BT14-BT20</f>
        <v>2219.75</v>
      </c>
      <c r="BU21" s="16">
        <v>2295.7</v>
      </c>
      <c r="BV21" s="14">
        <f t="shared" si="6"/>
        <v>2056.21</v>
      </c>
      <c r="BW21" s="14">
        <f t="shared" si="6"/>
        <v>2010.65</v>
      </c>
      <c r="BX21" s="14">
        <f t="shared" si="6"/>
        <v>2254.1</v>
      </c>
      <c r="BY21" s="14">
        <f t="shared" si="6"/>
        <v>1770</v>
      </c>
      <c r="BZ21" s="14">
        <v>2355.62</v>
      </c>
      <c r="CA21" s="14">
        <f>CA2-CA3-CA5-CA6-CA7-CA8</f>
        <v>1886.4</v>
      </c>
      <c r="CB21" s="14">
        <f t="shared" ref="CB21:CH21" si="7">CB2-CB3-CB5-CB6-CB7-CB8-CB9-CB10-CB11-CB14</f>
        <v>1481.48</v>
      </c>
      <c r="CC21" s="14">
        <f t="shared" si="7"/>
        <v>2082.4</v>
      </c>
      <c r="CD21" s="16">
        <f t="shared" si="7"/>
        <v>2447.06</v>
      </c>
      <c r="CE21" s="14">
        <f t="shared" si="7"/>
        <v>1858.33</v>
      </c>
      <c r="CF21" s="14">
        <f t="shared" si="7"/>
        <v>292.95</v>
      </c>
      <c r="CG21" s="14">
        <f t="shared" si="7"/>
        <v>4598.16</v>
      </c>
      <c r="CH21" s="14">
        <f t="shared" si="7"/>
        <v>2295.2</v>
      </c>
      <c r="CI21" s="14">
        <f>CI2-CI3-CI5-CI6-CI7-CI8-CI9-CI10-CI11-CI14-CI20</f>
        <v>2307.88</v>
      </c>
      <c r="CJ21" s="14">
        <f t="shared" ref="CJ21:CS21" si="8">CJ2-CJ3-CJ5-CJ6-CJ7-CJ8-CJ9-CJ10-CJ11-CJ14-CJ20</f>
        <v>2452.3</v>
      </c>
      <c r="CK21" s="14">
        <f t="shared" si="8"/>
        <v>1376.68</v>
      </c>
      <c r="CL21" s="14">
        <f t="shared" si="8"/>
        <v>2532.05</v>
      </c>
      <c r="CM21" s="14">
        <f t="shared" si="8"/>
        <v>2549.35</v>
      </c>
      <c r="CN21" s="14">
        <f t="shared" si="8"/>
        <v>1993</v>
      </c>
      <c r="CO21" s="14">
        <v>1641.1</v>
      </c>
      <c r="CP21" s="14">
        <f t="shared" si="8"/>
        <v>2518.51</v>
      </c>
      <c r="CQ21" s="14">
        <f t="shared" si="8"/>
        <v>2671.66</v>
      </c>
      <c r="CR21" s="16">
        <f t="shared" si="8"/>
        <v>1388.05</v>
      </c>
      <c r="CS21" s="16">
        <f>CS2-CS3-CS5-CS6-CS7-CS8-CS9-CS10-CS14</f>
        <v>1410.08</v>
      </c>
      <c r="CT21" s="16">
        <f t="shared" ref="CS21:DL21" si="9">CT2-CT3-CT5-CT6-CT7-CT8-CT9-CT10-CT11-CT14-CT20</f>
        <v>3208.12</v>
      </c>
      <c r="CU21" s="16">
        <f t="shared" si="9"/>
        <v>2132.28</v>
      </c>
      <c r="CV21" s="16">
        <f t="shared" si="9"/>
        <v>1696.16</v>
      </c>
      <c r="CW21" s="16">
        <f t="shared" si="9"/>
        <v>2733.2</v>
      </c>
      <c r="CX21" s="16">
        <f t="shared" si="9"/>
        <v>1732.46</v>
      </c>
      <c r="CY21" s="16">
        <f t="shared" si="9"/>
        <v>1599.05</v>
      </c>
      <c r="CZ21" s="16">
        <f t="shared" si="9"/>
        <v>1178.38</v>
      </c>
      <c r="DA21" s="16">
        <f t="shared" si="9"/>
        <v>1634.13</v>
      </c>
      <c r="DB21" s="16">
        <f t="shared" si="9"/>
        <v>1579.8</v>
      </c>
      <c r="DC21" s="16">
        <f t="shared" si="9"/>
        <v>2163</v>
      </c>
      <c r="DD21" s="16">
        <f t="shared" si="9"/>
        <v>1379.1</v>
      </c>
      <c r="DE21" s="16">
        <f t="shared" si="9"/>
        <v>1668.52</v>
      </c>
      <c r="DF21" s="16">
        <f t="shared" si="9"/>
        <v>1286.5</v>
      </c>
      <c r="DG21" s="16">
        <f t="shared" si="9"/>
        <v>1763.34</v>
      </c>
      <c r="DH21" s="16">
        <f t="shared" si="9"/>
        <v>2456.4</v>
      </c>
      <c r="DI21" s="16">
        <f t="shared" si="9"/>
        <v>2009.24</v>
      </c>
      <c r="DJ21" s="16">
        <f t="shared" si="9"/>
        <v>3475.63</v>
      </c>
      <c r="DK21" s="16">
        <f t="shared" si="9"/>
        <v>1892.68</v>
      </c>
      <c r="DL21" s="16">
        <f t="shared" si="9"/>
        <v>1705.9</v>
      </c>
      <c r="DM21" s="5">
        <v>2536.7</v>
      </c>
      <c r="DN21" s="5">
        <f>DN2-DN3-DN5-DN7</f>
        <v>1686.37</v>
      </c>
      <c r="DO21" s="16">
        <f t="shared" ref="DM21:DW21" si="10">DO2-DO3-DO5-DO6-DO7-DO8-DO9-DO10-DO11-DO14-DO20</f>
        <v>1667</v>
      </c>
      <c r="DP21" s="16">
        <f t="shared" si="10"/>
        <v>1372.3</v>
      </c>
      <c r="DQ21" s="16">
        <f t="shared" si="10"/>
        <v>1444</v>
      </c>
      <c r="DR21" s="16">
        <f t="shared" si="10"/>
        <v>2237.01</v>
      </c>
      <c r="DS21" s="16">
        <f t="shared" si="10"/>
        <v>1697.1</v>
      </c>
      <c r="DT21" s="16">
        <f t="shared" si="10"/>
        <v>1460.22</v>
      </c>
      <c r="DU21" s="16">
        <f t="shared" si="10"/>
        <v>1354.94</v>
      </c>
      <c r="DV21" s="16">
        <f t="shared" si="10"/>
        <v>881.34</v>
      </c>
      <c r="DW21" s="16">
        <f t="shared" si="10"/>
        <v>1003.72</v>
      </c>
      <c r="DX21" s="14">
        <f t="shared" ref="DX21:EH21" si="11">DX2-DX3-DX5-DX6-DX7-DX8-DX9-DX10-DX11-DX14-DX20</f>
        <v>1882.04</v>
      </c>
      <c r="DY21" s="14">
        <f t="shared" si="11"/>
        <v>1256.24</v>
      </c>
      <c r="DZ21" s="14">
        <f t="shared" si="11"/>
        <v>3058.3</v>
      </c>
      <c r="EA21" s="14">
        <f t="shared" si="11"/>
        <v>1352.1</v>
      </c>
      <c r="EB21" s="14">
        <f t="shared" si="11"/>
        <v>1183.95</v>
      </c>
      <c r="EC21" s="14">
        <f t="shared" si="11"/>
        <v>1197.54</v>
      </c>
      <c r="ED21" s="14">
        <f t="shared" si="11"/>
        <v>1515.09</v>
      </c>
      <c r="EE21" s="14">
        <f t="shared" si="11"/>
        <v>1167.8</v>
      </c>
      <c r="EF21" s="14">
        <f t="shared" si="11"/>
        <v>-416.66</v>
      </c>
      <c r="EG21" s="14">
        <f t="shared" si="11"/>
        <v>1764.53</v>
      </c>
      <c r="EH21" s="14">
        <f t="shared" si="11"/>
        <v>2961.73</v>
      </c>
      <c r="EI21" s="14">
        <f t="shared" ref="EI21:EQ21" si="12">EI2-EI3-EI5-EI6-EI7-EI8-EI9-EI10-EI11-EI14-EI20</f>
        <v>1404.6</v>
      </c>
      <c r="EJ21" s="14">
        <f t="shared" si="12"/>
        <v>998.89</v>
      </c>
      <c r="EK21" s="14">
        <f t="shared" si="12"/>
        <v>2003.2</v>
      </c>
      <c r="EL21" s="14">
        <f t="shared" si="12"/>
        <v>1397</v>
      </c>
      <c r="EM21" s="14">
        <f t="shared" si="12"/>
        <v>2105.81</v>
      </c>
      <c r="EN21" s="14">
        <f t="shared" si="12"/>
        <v>1474.7</v>
      </c>
      <c r="EO21" s="14">
        <f t="shared" si="12"/>
        <v>1785.8</v>
      </c>
      <c r="EP21" s="14">
        <f t="shared" si="12"/>
        <v>1836.8</v>
      </c>
      <c r="EQ21" s="74">
        <f t="shared" si="12"/>
        <v>1836</v>
      </c>
      <c r="ER21" s="14">
        <v>2189</v>
      </c>
      <c r="ES21" s="14">
        <f>ES2-ES3-ES5-ES6-ES7-ES8-ES9-ES10-ES11-ES14</f>
        <v>1441.27</v>
      </c>
      <c r="ET21" s="14">
        <v>1549.21</v>
      </c>
      <c r="EU21" s="14">
        <f t="shared" ref="ET21:EZ21" si="13">EU2-EU3-EU5-EU6-EU7-EU8-EU9-EU10-EU11-EU14</f>
        <v>1539.95</v>
      </c>
      <c r="EV21" s="14">
        <f t="shared" si="13"/>
        <v>620.02</v>
      </c>
      <c r="EW21" s="14">
        <f t="shared" si="13"/>
        <v>2099.3</v>
      </c>
      <c r="EX21" s="14">
        <f t="shared" si="13"/>
        <v>1968.4</v>
      </c>
      <c r="EY21" s="14">
        <f t="shared" si="13"/>
        <v>2311.17</v>
      </c>
      <c r="EZ21" s="14">
        <f t="shared" si="13"/>
        <v>2558.73</v>
      </c>
      <c r="FA21" s="14">
        <f t="shared" ref="FA21:FH21" si="14">FA2-FA3-FA5-FA6-FA7-FA8-FA9-FA10-FA11-FA14</f>
        <v>2132.92</v>
      </c>
      <c r="FB21" s="14">
        <f t="shared" si="14"/>
        <v>2306.57</v>
      </c>
      <c r="FC21" s="14">
        <f t="shared" si="14"/>
        <v>2812.39</v>
      </c>
      <c r="FD21" s="14">
        <f t="shared" si="14"/>
        <v>1781.24</v>
      </c>
      <c r="FE21" s="14">
        <f t="shared" si="14"/>
        <v>1492.04</v>
      </c>
      <c r="FF21" s="14">
        <f t="shared" si="14"/>
        <v>1057.15</v>
      </c>
      <c r="FG21" s="14">
        <f t="shared" si="14"/>
        <v>1933.02</v>
      </c>
      <c r="FH21" s="16">
        <f>FH2-FH3-FH4-FH5-FH6-FH7-FH8-FH9-FH10-FH11-FH14-FH20</f>
        <v>1273.35</v>
      </c>
      <c r="FI21" s="16">
        <f t="shared" ref="FI21:FM21" si="15">FI2-FI3-FI5-FI6-FI7-FI8-FI9-FI10-FI11-FI14</f>
        <v>1602.86</v>
      </c>
      <c r="FJ21" s="16">
        <f t="shared" si="15"/>
        <v>1214.6</v>
      </c>
      <c r="FK21" s="16">
        <f t="shared" si="15"/>
        <v>1578.3</v>
      </c>
      <c r="FL21" s="16">
        <f t="shared" si="15"/>
        <v>2445.14</v>
      </c>
      <c r="FM21" s="16">
        <f t="shared" si="15"/>
        <v>1542.84</v>
      </c>
      <c r="FN21" s="16">
        <f>FN2-FN3-FN4-FN5-FN6-FN7-FN8-FN9-FN10-FN11-FN14</f>
        <v>1639.66</v>
      </c>
      <c r="FO21" s="16">
        <f t="shared" ref="FO21:GA21" si="16">FO2-FO3-FO4-FO5-FO6-FO7-FO8-FO9-FO10-FO11-FO14</f>
        <v>2374.28</v>
      </c>
      <c r="FP21" s="16">
        <f t="shared" si="16"/>
        <v>1601.29</v>
      </c>
      <c r="FQ21" s="16">
        <f t="shared" si="16"/>
        <v>2241.82</v>
      </c>
      <c r="FR21" s="16">
        <f t="shared" si="16"/>
        <v>321.08</v>
      </c>
      <c r="FS21" s="16">
        <f t="shared" si="16"/>
        <v>2561.2</v>
      </c>
      <c r="FT21" s="16">
        <f t="shared" si="16"/>
        <v>1945.97</v>
      </c>
      <c r="FU21" s="16">
        <f t="shared" si="16"/>
        <v>1019.64</v>
      </c>
      <c r="FV21" s="16">
        <f t="shared" si="16"/>
        <v>981.6</v>
      </c>
      <c r="FW21" s="14">
        <f t="shared" si="16"/>
        <v>925.43</v>
      </c>
      <c r="FX21" s="14">
        <f t="shared" si="16"/>
        <v>2140.8</v>
      </c>
      <c r="FY21" s="14">
        <f t="shared" si="16"/>
        <v>1752.74</v>
      </c>
      <c r="FZ21" s="14">
        <f t="shared" si="16"/>
        <v>1758.2</v>
      </c>
      <c r="GA21" s="14">
        <f t="shared" si="16"/>
        <v>1773.7</v>
      </c>
      <c r="GB21" s="14">
        <f t="shared" ref="GB21:GU21" si="17">GB2-GB3-GB4-GB5-GB6-GB7-GB8-GB9-GB10-GB11-GB14</f>
        <v>1061.2</v>
      </c>
      <c r="GC21" s="14">
        <f t="shared" si="17"/>
        <v>1639.1</v>
      </c>
      <c r="GD21" s="14">
        <f t="shared" si="17"/>
        <v>2694.93</v>
      </c>
      <c r="GE21" s="14">
        <f t="shared" si="17"/>
        <v>1932.8</v>
      </c>
      <c r="GF21" s="14">
        <f t="shared" si="17"/>
        <v>1393.4</v>
      </c>
      <c r="GG21" s="14">
        <f t="shared" si="17"/>
        <v>2366.68</v>
      </c>
      <c r="GH21" s="14">
        <f t="shared" si="17"/>
        <v>1573.9</v>
      </c>
      <c r="GI21" s="14">
        <f t="shared" si="17"/>
        <v>2368.67</v>
      </c>
      <c r="GJ21" s="14">
        <f t="shared" si="17"/>
        <v>1398.26</v>
      </c>
      <c r="GK21" s="14">
        <f t="shared" si="17"/>
        <v>1631.07</v>
      </c>
      <c r="GL21" s="14">
        <f t="shared" si="17"/>
        <v>1388.95</v>
      </c>
      <c r="GM21" s="14">
        <f t="shared" si="17"/>
        <v>1407.11</v>
      </c>
      <c r="GN21" s="14">
        <f t="shared" si="17"/>
        <v>1799.29</v>
      </c>
      <c r="GO21" s="14">
        <f t="shared" si="17"/>
        <v>2195.74</v>
      </c>
      <c r="GP21" s="14">
        <f t="shared" si="17"/>
        <v>1382.68</v>
      </c>
      <c r="GQ21" s="14">
        <f>GQ2-GQ3-GQ4-GQ5-GQ6-GQ7-GQ8-GQ10</f>
        <v>1376.57</v>
      </c>
      <c r="GR21" s="80">
        <f t="shared" si="17"/>
        <v>425.91</v>
      </c>
      <c r="GS21" s="14">
        <f t="shared" si="17"/>
        <v>1998.78</v>
      </c>
      <c r="GT21" s="16">
        <f t="shared" si="17"/>
        <v>1947.35</v>
      </c>
      <c r="GU21" s="14">
        <f t="shared" si="17"/>
        <v>1975.71</v>
      </c>
      <c r="GV21" s="14">
        <f t="shared" ref="GV21:GZ21" si="18">GV2-GV3-GV4-GV5-GV6-GV7-GV8-GV9-GV10-GV11-GV12-GV14-GV20</f>
        <v>1822.04</v>
      </c>
      <c r="GW21" s="14">
        <f>GW2-GW3-GW6-GW7-GW13-GW15</f>
        <v>1522.2</v>
      </c>
      <c r="GX21" s="14">
        <f t="shared" si="18"/>
        <v>2144.9</v>
      </c>
      <c r="GY21" s="14">
        <f>GY2-GY3-GY5-GY7-GY16</f>
        <v>2462.85</v>
      </c>
      <c r="GZ21" s="14">
        <f t="shared" si="18"/>
        <v>-212.93</v>
      </c>
      <c r="HA21" s="14">
        <f>HA2-HA3-HA4-HA5-HA7-HA8-HA10-HA14-HA18</f>
        <v>2030.43</v>
      </c>
      <c r="HB21" s="14">
        <f>HB2-HB3-HB4-HB5-HB6-HB7-HB14-HB15-HB18</f>
        <v>1426.74</v>
      </c>
      <c r="HC21" s="14">
        <f>HC2-HC3-HC4-HC5-HC6-HC8-HC13-HC14</f>
        <v>3067.8</v>
      </c>
      <c r="HD21" s="14">
        <f>HD2-HD3-HD5-HD6-HD7-HD8-HD13-HD14-HD15-HD17</f>
        <v>2276.71</v>
      </c>
      <c r="HE21" s="16">
        <v>2574.4</v>
      </c>
      <c r="HF21" s="14">
        <f>HF2-HF3-HF4-HF5-HF7-HF10-HF13-HF14-HF15-HF19</f>
        <v>1582.93</v>
      </c>
      <c r="HG21" s="16">
        <v>1731.19</v>
      </c>
      <c r="HH21" s="14">
        <f>HI21-HG21</f>
        <v>1469.1</v>
      </c>
      <c r="HI21" s="14">
        <f>HI2-HI3-HI4-HI6-HI7-HI10-HI12-HI13-HI14-HI15</f>
        <v>3200.29</v>
      </c>
      <c r="HJ21" s="14">
        <f>HJ2-HJ3-HJ6-HJ7-HJ8-HJ14</f>
        <v>1474.71</v>
      </c>
      <c r="HK21" s="14">
        <v>2593.22</v>
      </c>
      <c r="HL21" s="14">
        <f>HL2-HL3-HL4-HL5-HL6-HL7-HL8-HL13-HL14-HL15-HL17</f>
        <v>1802.59</v>
      </c>
      <c r="HM21" s="14">
        <f>HM2-HM3-HM4-HM5-HM6-HM7-HM8</f>
        <v>1600.77</v>
      </c>
      <c r="HN21" s="14">
        <f>HN2-HN3-HN4-HN6-HN7-HN8-HN9-HN10-HN14</f>
        <v>1417.78</v>
      </c>
      <c r="HO21" s="14"/>
      <c r="HP21" s="14"/>
      <c r="HQ21" s="14"/>
      <c r="HR21" s="14"/>
    </row>
    <row r="22" spans="1:226">
      <c r="A22" s="1" t="s">
        <v>103</v>
      </c>
      <c r="B22" s="5"/>
      <c r="C22" s="5"/>
      <c r="D22" s="5"/>
      <c r="E22" s="5"/>
      <c r="F22" s="5"/>
      <c r="G22" s="5"/>
      <c r="H22" s="5"/>
      <c r="I22" s="5"/>
      <c r="J22" s="17">
        <f t="shared" ref="J22:M22" si="19">J2/4260*100%</f>
        <v>1.06610563380282</v>
      </c>
      <c r="K22" s="17">
        <f t="shared" si="19"/>
        <v>0.799734741784038</v>
      </c>
      <c r="L22" s="36">
        <f t="shared" si="19"/>
        <v>1.20759389671362</v>
      </c>
      <c r="M22" s="17">
        <f t="shared" si="19"/>
        <v>0.835539906103286</v>
      </c>
      <c r="N22" s="17">
        <f t="shared" ref="N22:AB22" si="20">N2/4260*100%</f>
        <v>1.26857746478873</v>
      </c>
      <c r="O22" s="17">
        <f t="shared" si="20"/>
        <v>1.37562441314554</v>
      </c>
      <c r="P22" s="17">
        <f t="shared" si="20"/>
        <v>0.855786384976526</v>
      </c>
      <c r="Q22" s="17">
        <f t="shared" si="20"/>
        <v>1.21774178403756</v>
      </c>
      <c r="R22" s="17">
        <f t="shared" si="20"/>
        <v>1.30431924882629</v>
      </c>
      <c r="S22" s="17">
        <f t="shared" si="20"/>
        <v>0.56393661971831</v>
      </c>
      <c r="T22" s="17">
        <f t="shared" si="20"/>
        <v>0.847112676056338</v>
      </c>
      <c r="U22" s="17">
        <f t="shared" si="20"/>
        <v>1.27526291079812</v>
      </c>
      <c r="V22" s="17">
        <f t="shared" si="20"/>
        <v>1.08517370892019</v>
      </c>
      <c r="W22" s="17">
        <f t="shared" si="20"/>
        <v>0.89519014084507</v>
      </c>
      <c r="X22" s="17">
        <f t="shared" si="20"/>
        <v>0.76275117370892</v>
      </c>
      <c r="Y22" s="17">
        <f t="shared" si="20"/>
        <v>1.21137323943662</v>
      </c>
      <c r="Z22" s="17">
        <f t="shared" si="20"/>
        <v>2.13007276995305</v>
      </c>
      <c r="AA22" s="17">
        <f t="shared" si="20"/>
        <v>0.674816901408451</v>
      </c>
      <c r="AB22" s="17">
        <f t="shared" si="20"/>
        <v>1.4849765258216</v>
      </c>
      <c r="AC22" s="17">
        <f>AC2/4548.3</f>
        <v>1.00801618187015</v>
      </c>
      <c r="AD22" s="17">
        <f t="shared" ref="AD22:AU22" si="21">AD2/4548.3</f>
        <v>0.680583954444518</v>
      </c>
      <c r="AE22" s="17">
        <f t="shared" si="21"/>
        <v>0.885851856737682</v>
      </c>
      <c r="AF22" s="17">
        <f t="shared" si="21"/>
        <v>0.936868720181167</v>
      </c>
      <c r="AG22" s="17">
        <f t="shared" si="21"/>
        <v>0.929681419431436</v>
      </c>
      <c r="AH22" s="17">
        <f t="shared" si="21"/>
        <v>0.630147527647693</v>
      </c>
      <c r="AI22" s="17">
        <f t="shared" si="21"/>
        <v>1.42111118439857</v>
      </c>
      <c r="AJ22" s="17">
        <f t="shared" si="21"/>
        <v>0.985317591187916</v>
      </c>
      <c r="AK22" s="17">
        <f t="shared" si="21"/>
        <v>0.766638084559066</v>
      </c>
      <c r="AL22" s="17">
        <f t="shared" si="21"/>
        <v>0.875529318646527</v>
      </c>
      <c r="AM22" s="17">
        <f t="shared" si="21"/>
        <v>1.01129432974958</v>
      </c>
      <c r="AN22" s="17">
        <f t="shared" si="21"/>
        <v>1.16068860893081</v>
      </c>
      <c r="AO22" s="17">
        <f t="shared" si="21"/>
        <v>0.741367104192775</v>
      </c>
      <c r="AP22" s="17">
        <f t="shared" si="21"/>
        <v>0.881953696985687</v>
      </c>
      <c r="AQ22" s="17">
        <f t="shared" si="21"/>
        <v>1.152234900952</v>
      </c>
      <c r="AR22" s="17">
        <f t="shared" si="21"/>
        <v>1.03640041334125</v>
      </c>
      <c r="AS22" s="46">
        <f t="shared" si="21"/>
        <v>0.958973682474771</v>
      </c>
      <c r="AT22" s="17">
        <f t="shared" si="21"/>
        <v>0.955170063540224</v>
      </c>
      <c r="AU22" s="17">
        <f t="shared" si="21"/>
        <v>0.821880702680122</v>
      </c>
      <c r="AV22" s="17">
        <f t="shared" ref="AV22:BA22" si="22">AV2/4548.3</f>
        <v>0.80977508079942</v>
      </c>
      <c r="AW22" s="17">
        <f t="shared" si="22"/>
        <v>0.767473561550469</v>
      </c>
      <c r="AX22" s="17">
        <f t="shared" si="22"/>
        <v>0.924613591891476</v>
      </c>
      <c r="AY22" s="17">
        <f t="shared" si="22"/>
        <v>1.18844403403469</v>
      </c>
      <c r="AZ22" s="17">
        <f t="shared" si="22"/>
        <v>1.22065387067696</v>
      </c>
      <c r="BA22" s="46">
        <f t="shared" si="22"/>
        <v>0.823593430512499</v>
      </c>
      <c r="BB22" s="17">
        <f t="shared" ref="BB22:BH22" si="23">BB2/4665.5</f>
        <v>1.13252598864002</v>
      </c>
      <c r="BC22" s="17">
        <f t="shared" si="23"/>
        <v>0.75945772157325</v>
      </c>
      <c r="BD22" s="17">
        <f t="shared" si="23"/>
        <v>0.774197835173079</v>
      </c>
      <c r="BE22" s="17">
        <f t="shared" si="23"/>
        <v>0.745244882649234</v>
      </c>
      <c r="BF22" s="17">
        <f t="shared" si="23"/>
        <v>0.733994212838924</v>
      </c>
      <c r="BG22" s="17">
        <f t="shared" si="23"/>
        <v>0.537603686635945</v>
      </c>
      <c r="BH22" s="17">
        <f t="shared" si="23"/>
        <v>0.82884578287429</v>
      </c>
      <c r="BI22" s="17">
        <f t="shared" ref="BI22:BN22" si="24">BI2/4665.5</f>
        <v>0.764063873111135</v>
      </c>
      <c r="BJ22" s="17">
        <f t="shared" si="24"/>
        <v>1.08093451934412</v>
      </c>
      <c r="BK22" s="17">
        <f t="shared" si="24"/>
        <v>0.994920158611081</v>
      </c>
      <c r="BL22" s="17">
        <f t="shared" si="24"/>
        <v>0.604338227413996</v>
      </c>
      <c r="BM22" s="17">
        <f t="shared" si="24"/>
        <v>1.01751366413032</v>
      </c>
      <c r="BN22" s="55">
        <f t="shared" si="24"/>
        <v>1.01751366413032</v>
      </c>
      <c r="BO22" s="17">
        <f t="shared" ref="BO22:BS22" si="25">BO2/4665.5</f>
        <v>1.79627478298146</v>
      </c>
      <c r="BP22" s="17">
        <f t="shared" si="25"/>
        <v>1.0625056264066</v>
      </c>
      <c r="BQ22" s="17">
        <f t="shared" si="25"/>
        <v>0.835644625442075</v>
      </c>
      <c r="BR22" s="17">
        <f t="shared" si="25"/>
        <v>0.684100310791984</v>
      </c>
      <c r="BS22" s="55">
        <f t="shared" si="25"/>
        <v>0.684100310791984</v>
      </c>
      <c r="BT22" s="46">
        <f t="shared" ref="BT22:CG22" si="26">BT2/4665.5</f>
        <v>0.903772371664345</v>
      </c>
      <c r="BU22" s="46">
        <f t="shared" si="26"/>
        <v>1.00857571535741</v>
      </c>
      <c r="BV22" s="17">
        <f t="shared" si="26"/>
        <v>1.26239631336406</v>
      </c>
      <c r="BW22" s="17">
        <f t="shared" si="26"/>
        <v>0.709066552352374</v>
      </c>
      <c r="BX22" s="17">
        <f t="shared" si="26"/>
        <v>0.847786946736684</v>
      </c>
      <c r="BY22" s="17">
        <f t="shared" si="26"/>
        <v>1.41665416354089</v>
      </c>
      <c r="BZ22" s="46">
        <f t="shared" si="26"/>
        <v>1.01041688993677</v>
      </c>
      <c r="CA22" s="46">
        <f t="shared" si="26"/>
        <v>0.7268674311435</v>
      </c>
      <c r="CB22" s="46">
        <f t="shared" si="26"/>
        <v>1.22838280998821</v>
      </c>
      <c r="CC22" s="46">
        <f t="shared" si="26"/>
        <v>1.06843853820598</v>
      </c>
      <c r="CD22" s="46">
        <f t="shared" si="26"/>
        <v>1.05584824777623</v>
      </c>
      <c r="CE22" s="17">
        <f t="shared" si="26"/>
        <v>1.41749651698639</v>
      </c>
      <c r="CF22" s="17">
        <f t="shared" si="26"/>
        <v>1.01162790697674</v>
      </c>
      <c r="CG22" s="17">
        <f t="shared" si="26"/>
        <v>1.91179723502304</v>
      </c>
      <c r="CH22" s="17">
        <f>CH2/4785</f>
        <v>1.05057471264368</v>
      </c>
      <c r="CI22" s="17">
        <f t="shared" ref="CI22:DN22" si="27">CI2/4785</f>
        <v>1.34465412748171</v>
      </c>
      <c r="CJ22" s="17">
        <f t="shared" si="27"/>
        <v>0.946541274817137</v>
      </c>
      <c r="CK22" s="17">
        <f t="shared" si="27"/>
        <v>0.740413793103448</v>
      </c>
      <c r="CL22" s="17">
        <f t="shared" si="27"/>
        <v>1.06926436781609</v>
      </c>
      <c r="CM22" s="17">
        <f t="shared" si="27"/>
        <v>1.05550888192268</v>
      </c>
      <c r="CN22" s="17">
        <f t="shared" si="27"/>
        <v>0.794712643678161</v>
      </c>
      <c r="CO22" s="17">
        <f t="shared" si="27"/>
        <v>0.838608150470219</v>
      </c>
      <c r="CP22" s="17">
        <f t="shared" si="27"/>
        <v>1.47580564263323</v>
      </c>
      <c r="CQ22" s="17">
        <f t="shared" si="27"/>
        <v>1.15852873563218</v>
      </c>
      <c r="CR22" s="46">
        <f t="shared" si="27"/>
        <v>0.473366771159875</v>
      </c>
      <c r="CS22" s="17">
        <f t="shared" si="27"/>
        <v>1.01387251828631</v>
      </c>
      <c r="CT22" s="17">
        <f t="shared" si="27"/>
        <v>0.89960710553814</v>
      </c>
      <c r="CU22" s="17">
        <f t="shared" si="27"/>
        <v>0.835044932079415</v>
      </c>
      <c r="CV22" s="17">
        <f t="shared" si="27"/>
        <v>0.86892789968652</v>
      </c>
      <c r="CW22" s="17">
        <f t="shared" si="27"/>
        <v>0.982367816091954</v>
      </c>
      <c r="CX22" s="17">
        <f t="shared" si="27"/>
        <v>1.05409822361547</v>
      </c>
      <c r="CY22" s="18">
        <f t="shared" si="27"/>
        <v>0.761703239289446</v>
      </c>
      <c r="CZ22" s="17">
        <f t="shared" si="27"/>
        <v>0.938156739811912</v>
      </c>
      <c r="DA22" s="17">
        <f t="shared" si="27"/>
        <v>1.03808150470219</v>
      </c>
      <c r="DB22" s="17">
        <f t="shared" si="27"/>
        <v>1.02764890282132</v>
      </c>
      <c r="DC22" s="17">
        <f t="shared" si="27"/>
        <v>0.783824451410658</v>
      </c>
      <c r="DD22" s="17">
        <f t="shared" si="27"/>
        <v>0.731402298850575</v>
      </c>
      <c r="DE22" s="17">
        <f t="shared" si="27"/>
        <v>0.799544409613375</v>
      </c>
      <c r="DF22" s="17">
        <f t="shared" si="27"/>
        <v>0.638537095088819</v>
      </c>
      <c r="DG22" s="17">
        <f t="shared" si="27"/>
        <v>1.39838871473354</v>
      </c>
      <c r="DH22" s="17">
        <f t="shared" si="27"/>
        <v>1.21354231974922</v>
      </c>
      <c r="DI22" s="17">
        <f t="shared" si="27"/>
        <v>1.10354858934169</v>
      </c>
      <c r="DJ22" s="17">
        <f t="shared" si="27"/>
        <v>1.08412330198537</v>
      </c>
      <c r="DK22" s="17">
        <f t="shared" si="27"/>
        <v>1.00808150470219</v>
      </c>
      <c r="DL22" s="46">
        <f t="shared" si="27"/>
        <v>0.907460815047022</v>
      </c>
      <c r="DM22" s="68">
        <f t="shared" si="27"/>
        <v>1.259289446186</v>
      </c>
      <c r="DN22" s="69">
        <f t="shared" si="27"/>
        <v>0.778363636363636</v>
      </c>
      <c r="DO22" s="17">
        <f t="shared" ref="DM22:DW22" si="28">DO2/4785</f>
        <v>1.28532915360502</v>
      </c>
      <c r="DP22" s="17">
        <f t="shared" si="28"/>
        <v>0.65816091954023</v>
      </c>
      <c r="DQ22" s="17">
        <f t="shared" si="28"/>
        <v>0.887669801462905</v>
      </c>
      <c r="DR22" s="17">
        <f t="shared" si="28"/>
        <v>0.925962382445141</v>
      </c>
      <c r="DS22" s="17">
        <f t="shared" si="28"/>
        <v>0.695841170323929</v>
      </c>
      <c r="DT22" s="17">
        <f t="shared" si="28"/>
        <v>0.515218390804598</v>
      </c>
      <c r="DU22" s="17">
        <f t="shared" si="28"/>
        <v>0.694491118077325</v>
      </c>
      <c r="DV22" s="17">
        <f t="shared" si="28"/>
        <v>0.86105329153605</v>
      </c>
      <c r="DW22" s="17">
        <f t="shared" si="28"/>
        <v>0.701494252873563</v>
      </c>
      <c r="DX22" s="17">
        <f t="shared" ref="DX22:EH22" si="29">DX2/4785</f>
        <v>0.808137931034483</v>
      </c>
      <c r="DY22" s="17">
        <f t="shared" si="29"/>
        <v>0.887210031347962</v>
      </c>
      <c r="DZ22" s="17">
        <f t="shared" si="29"/>
        <v>1.2787460815047</v>
      </c>
      <c r="EA22" s="17">
        <f t="shared" si="29"/>
        <v>0.722654127481714</v>
      </c>
      <c r="EB22" s="17">
        <f t="shared" si="29"/>
        <v>0.868369905956113</v>
      </c>
      <c r="EC22" s="17">
        <f t="shared" si="29"/>
        <v>0.554992685475444</v>
      </c>
      <c r="ED22" s="17">
        <f t="shared" si="29"/>
        <v>0.804520376175549</v>
      </c>
      <c r="EE22" s="17">
        <f t="shared" si="29"/>
        <v>0.958198537095089</v>
      </c>
      <c r="EF22" s="17">
        <f t="shared" si="29"/>
        <v>0.938944618599791</v>
      </c>
      <c r="EG22" s="17">
        <f t="shared" si="29"/>
        <v>1.02194984326019</v>
      </c>
      <c r="EH22" s="17">
        <f t="shared" si="29"/>
        <v>0.945473354231975</v>
      </c>
      <c r="EI22" s="17">
        <f t="shared" ref="EI22:ER22" si="30">EI2/4785</f>
        <v>1.38932706374086</v>
      </c>
      <c r="EJ22" s="17">
        <f t="shared" si="30"/>
        <v>0.559885057471264</v>
      </c>
      <c r="EK22" s="17">
        <f t="shared" si="30"/>
        <v>1.07278996865204</v>
      </c>
      <c r="EL22" s="17">
        <f t="shared" si="30"/>
        <v>0.602027168234065</v>
      </c>
      <c r="EM22" s="17">
        <f t="shared" si="30"/>
        <v>0.996050156739812</v>
      </c>
      <c r="EN22" s="17">
        <f t="shared" si="30"/>
        <v>0.988430512016719</v>
      </c>
      <c r="EO22" s="17">
        <f t="shared" si="30"/>
        <v>0.708664576802508</v>
      </c>
      <c r="EP22" s="17">
        <f t="shared" si="30"/>
        <v>0.973458725182863</v>
      </c>
      <c r="EQ22" s="55">
        <f t="shared" si="30"/>
        <v>0.973458725182863</v>
      </c>
      <c r="ER22" s="17">
        <f t="shared" si="30"/>
        <v>0.969550679205852</v>
      </c>
      <c r="ES22" s="17">
        <f>ES2/4704</f>
        <v>1.31712585034014</v>
      </c>
      <c r="ET22" s="17">
        <f t="shared" ref="ET22:GA22" si="31">ET2/4704</f>
        <v>0.704406887755102</v>
      </c>
      <c r="EU22" s="17">
        <f t="shared" si="31"/>
        <v>1.02017857142857</v>
      </c>
      <c r="EV22" s="17">
        <f t="shared" si="31"/>
        <v>0.968769132653061</v>
      </c>
      <c r="EW22" s="17">
        <f t="shared" si="31"/>
        <v>1.16214073129252</v>
      </c>
      <c r="EX22" s="17">
        <f t="shared" si="31"/>
        <v>1.15312925170068</v>
      </c>
      <c r="EY22" s="17">
        <f t="shared" si="31"/>
        <v>1.2018431122449</v>
      </c>
      <c r="EZ22" s="17">
        <f t="shared" si="31"/>
        <v>0.870223214285714</v>
      </c>
      <c r="FA22" s="17">
        <f t="shared" si="31"/>
        <v>1.01869047619048</v>
      </c>
      <c r="FB22" s="17">
        <f t="shared" si="31"/>
        <v>1.61009141156463</v>
      </c>
      <c r="FC22" s="17">
        <f t="shared" si="31"/>
        <v>0.906415816326531</v>
      </c>
      <c r="FD22" s="17">
        <f t="shared" si="31"/>
        <v>0.768418367346939</v>
      </c>
      <c r="FE22" s="17">
        <f t="shared" si="31"/>
        <v>0.994523809523809</v>
      </c>
      <c r="FF22" s="17">
        <f t="shared" si="31"/>
        <v>1.24080569727891</v>
      </c>
      <c r="FG22" s="17">
        <f t="shared" si="31"/>
        <v>0.90593537414966</v>
      </c>
      <c r="FH22" s="46">
        <f t="shared" si="31"/>
        <v>0.583875425170068</v>
      </c>
      <c r="FI22" s="17">
        <f t="shared" si="31"/>
        <v>0.786205357142857</v>
      </c>
      <c r="FJ22" s="17">
        <f t="shared" si="31"/>
        <v>0.929634353741497</v>
      </c>
      <c r="FK22" s="17">
        <f t="shared" si="31"/>
        <v>1.25093537414966</v>
      </c>
      <c r="FL22" s="17">
        <f t="shared" si="31"/>
        <v>1.09603316326531</v>
      </c>
      <c r="FM22" s="17">
        <f t="shared" si="31"/>
        <v>1.13301020408163</v>
      </c>
      <c r="FN22" s="17">
        <f t="shared" si="31"/>
        <v>0.724587585034014</v>
      </c>
      <c r="FO22" s="17">
        <f t="shared" si="31"/>
        <v>1.38103316326531</v>
      </c>
      <c r="FP22" s="17">
        <f t="shared" si="31"/>
        <v>0.811892006802721</v>
      </c>
      <c r="FQ22" s="17">
        <f t="shared" si="31"/>
        <v>1.07866071428571</v>
      </c>
      <c r="FR22" s="17">
        <f t="shared" si="31"/>
        <v>0.828771258503401</v>
      </c>
      <c r="FS22" s="17">
        <f t="shared" si="31"/>
        <v>1.19677721088435</v>
      </c>
      <c r="FT22" s="17">
        <f t="shared" si="31"/>
        <v>1.21149447278912</v>
      </c>
      <c r="FU22" s="17">
        <f t="shared" si="31"/>
        <v>0.975969387755102</v>
      </c>
      <c r="FV22" s="17">
        <f t="shared" si="31"/>
        <v>0.751371173469388</v>
      </c>
      <c r="FW22" s="17">
        <f>FW2/4922</f>
        <v>1.01658268996343</v>
      </c>
      <c r="FX22" s="17">
        <f t="shared" ref="FX22:GS22" si="32">FX2/4922</f>
        <v>0.912393336042259</v>
      </c>
      <c r="FY22" s="17">
        <f t="shared" si="32"/>
        <v>1.11204388459976</v>
      </c>
      <c r="FZ22" s="17">
        <f t="shared" si="32"/>
        <v>0.865156440471353</v>
      </c>
      <c r="GA22" s="17">
        <f t="shared" si="32"/>
        <v>1.30791141812271</v>
      </c>
      <c r="GB22" s="17">
        <f t="shared" si="32"/>
        <v>1.19031084924827</v>
      </c>
      <c r="GC22" s="17">
        <f t="shared" si="32"/>
        <v>0.80568874441284</v>
      </c>
      <c r="GD22" s="17">
        <f t="shared" si="32"/>
        <v>1.32912433969931</v>
      </c>
      <c r="GE22" s="17">
        <f t="shared" si="32"/>
        <v>0.966091019910606</v>
      </c>
      <c r="GF22" s="17">
        <f t="shared" si="32"/>
        <v>0.764668833807395</v>
      </c>
      <c r="GG22" s="17">
        <f t="shared" si="32"/>
        <v>1.16268590004063</v>
      </c>
      <c r="GH22" s="17">
        <f t="shared" si="32"/>
        <v>1.35142218610321</v>
      </c>
      <c r="GI22" s="17">
        <f t="shared" si="32"/>
        <v>1.04655830963023</v>
      </c>
      <c r="GJ22" s="17">
        <f t="shared" si="32"/>
        <v>0.656127590410402</v>
      </c>
      <c r="GK22" s="17">
        <f t="shared" si="32"/>
        <v>0.873407151564405</v>
      </c>
      <c r="GL22" s="17">
        <f t="shared" si="32"/>
        <v>0.909863876472979</v>
      </c>
      <c r="GM22" s="17">
        <f t="shared" si="32"/>
        <v>1.01086753352296</v>
      </c>
      <c r="GN22" s="18">
        <f t="shared" si="32"/>
        <v>1.05367533522958</v>
      </c>
      <c r="GO22" s="17">
        <f t="shared" si="32"/>
        <v>1.2968691588785</v>
      </c>
      <c r="GP22" s="17">
        <f t="shared" si="32"/>
        <v>0.854199512393336</v>
      </c>
      <c r="GQ22" s="17">
        <f t="shared" si="32"/>
        <v>1.2304043071922</v>
      </c>
      <c r="GR22" s="81">
        <f t="shared" si="32"/>
        <v>0.740971149939049</v>
      </c>
      <c r="GS22" s="46">
        <f t="shared" si="32"/>
        <v>1.03483340105648</v>
      </c>
      <c r="GT22" s="46">
        <f t="shared" ref="GT22:HC22" si="33">GT2/4922</f>
        <v>0.996271840715156</v>
      </c>
      <c r="GU22" s="17">
        <f t="shared" si="33"/>
        <v>1.09313490451036</v>
      </c>
      <c r="GV22" s="17">
        <f t="shared" si="33"/>
        <v>1.30199512393336</v>
      </c>
      <c r="GW22" s="17">
        <f t="shared" si="33"/>
        <v>0.930902072328322</v>
      </c>
      <c r="GX22" s="17">
        <f t="shared" si="33"/>
        <v>1.06623323852093</v>
      </c>
      <c r="GY22" s="17">
        <f t="shared" si="33"/>
        <v>0.901359203575782</v>
      </c>
      <c r="GZ22" s="17">
        <f t="shared" si="33"/>
        <v>0.920940674522552</v>
      </c>
      <c r="HA22" s="17">
        <f t="shared" si="33"/>
        <v>0.837919544900447</v>
      </c>
      <c r="HB22" s="17">
        <f t="shared" si="33"/>
        <v>0.760343356359204</v>
      </c>
      <c r="HC22" s="17">
        <f t="shared" si="33"/>
        <v>1.2530577001219</v>
      </c>
      <c r="HD22" s="5"/>
      <c r="HE22" s="45"/>
      <c r="HF22" s="5"/>
      <c r="HG22" s="45"/>
      <c r="HH22" s="5"/>
      <c r="HI22" s="5"/>
      <c r="HJ22" s="5"/>
      <c r="HK22" s="5"/>
      <c r="HL22" s="17">
        <f t="shared" ref="HL22:HQ22" si="34">HL2/5400</f>
        <v>1.19070925925926</v>
      </c>
      <c r="HM22" s="17">
        <f t="shared" si="34"/>
        <v>1.03801296296296</v>
      </c>
      <c r="HN22" s="17">
        <f t="shared" si="34"/>
        <v>0.897038888888889</v>
      </c>
      <c r="HO22" s="17">
        <f t="shared" si="34"/>
        <v>0</v>
      </c>
      <c r="HP22" s="17">
        <f t="shared" si="34"/>
        <v>0</v>
      </c>
      <c r="HQ22" s="17">
        <f t="shared" si="34"/>
        <v>0</v>
      </c>
      <c r="HR22" s="5"/>
    </row>
    <row r="23" spans="1:226">
      <c r="A23" s="5" t="s">
        <v>104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 t="s">
        <v>105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>
        <v>2374.9</v>
      </c>
      <c r="AJ23" s="5"/>
      <c r="AK23" s="5"/>
      <c r="AL23" s="5"/>
      <c r="AM23" s="5"/>
      <c r="AN23" s="5"/>
      <c r="AO23" s="5">
        <v>1769.4</v>
      </c>
      <c r="AP23" s="5"/>
      <c r="AQ23" s="5"/>
      <c r="AR23" s="5">
        <v>1295.3</v>
      </c>
      <c r="AS23" s="45"/>
      <c r="AT23" s="5"/>
      <c r="AU23" s="5">
        <v>1627.9</v>
      </c>
      <c r="AV23" s="5"/>
      <c r="AW23" s="5"/>
      <c r="AX23" s="5">
        <v>2289.1</v>
      </c>
      <c r="AY23" s="5"/>
      <c r="AZ23" s="5"/>
      <c r="BA23" s="4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3" t="s">
        <v>106</v>
      </c>
      <c r="BO23" s="5"/>
      <c r="BP23" s="5"/>
      <c r="BQ23" s="5"/>
      <c r="BR23" s="5"/>
      <c r="BS23" s="53" t="s">
        <v>107</v>
      </c>
      <c r="BT23" s="5"/>
      <c r="CD23">
        <v>2447.1</v>
      </c>
      <c r="CE23" s="5">
        <v>1858.3</v>
      </c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45"/>
      <c r="CS23" s="5"/>
      <c r="CT23" s="5"/>
      <c r="CU23" s="5">
        <v>2132.3</v>
      </c>
      <c r="CV23" s="5">
        <v>1696.2</v>
      </c>
      <c r="CW23" s="5">
        <v>2733.2</v>
      </c>
      <c r="CX23" s="5">
        <v>1732.5</v>
      </c>
      <c r="CY23" s="13">
        <v>1599.1</v>
      </c>
      <c r="CZ23" s="5">
        <v>1178.4</v>
      </c>
      <c r="DA23" s="5">
        <v>1634.1</v>
      </c>
      <c r="DB23" s="5">
        <v>1579.8</v>
      </c>
      <c r="DC23" s="5">
        <v>2128.6</v>
      </c>
      <c r="DD23" s="5">
        <v>1379.1</v>
      </c>
      <c r="DE23" s="5">
        <v>1668.5</v>
      </c>
      <c r="DF23" s="5">
        <v>1286.5</v>
      </c>
      <c r="DG23" s="5">
        <v>1763.3</v>
      </c>
      <c r="DH23" s="5">
        <v>2456.4</v>
      </c>
      <c r="DI23" s="5">
        <v>2009.2</v>
      </c>
      <c r="DJ23" s="5">
        <v>3475.6</v>
      </c>
      <c r="DK23" s="5"/>
      <c r="DL23" s="45"/>
      <c r="DM23" s="5"/>
      <c r="DN23" s="13"/>
      <c r="DO23" s="5"/>
      <c r="DP23" s="5"/>
      <c r="DQ23" s="5"/>
      <c r="DR23" s="5">
        <v>2237</v>
      </c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>
        <v>998.9</v>
      </c>
      <c r="EK23" s="5">
        <v>2003.2</v>
      </c>
      <c r="EL23" s="5">
        <v>1397</v>
      </c>
      <c r="EM23" s="5">
        <v>2105.8</v>
      </c>
      <c r="EN23" s="5"/>
      <c r="EO23" s="5"/>
      <c r="EP23" s="5"/>
      <c r="EQ23" s="52">
        <v>1836</v>
      </c>
      <c r="ER23" s="5"/>
      <c r="ES23" s="5"/>
      <c r="ET23" s="5"/>
      <c r="EU23" s="5"/>
      <c r="EV23" s="5"/>
      <c r="EW23" s="5"/>
      <c r="EX23" s="5">
        <v>1968.4</v>
      </c>
      <c r="EY23" s="5"/>
      <c r="EZ23" s="5"/>
      <c r="FA23" s="5"/>
      <c r="FB23" s="5"/>
      <c r="FC23" s="5"/>
      <c r="FD23" s="5"/>
      <c r="FE23" s="5"/>
      <c r="FF23" s="5"/>
      <c r="FG23" s="5"/>
      <c r="FH23" s="45"/>
      <c r="FI23" s="5"/>
      <c r="FJ23" s="5"/>
      <c r="FK23" s="5">
        <v>1552.8</v>
      </c>
      <c r="FL23" s="5"/>
      <c r="FM23" s="5">
        <v>1515.84</v>
      </c>
      <c r="FN23" s="5"/>
      <c r="FO23" s="5"/>
      <c r="FP23" s="5"/>
      <c r="FQ23" s="19">
        <v>2241.8</v>
      </c>
      <c r="FR23" s="5"/>
      <c r="FS23" s="5"/>
      <c r="FT23" s="5"/>
      <c r="FU23" s="5"/>
      <c r="FV23" s="5">
        <v>981.6</v>
      </c>
      <c r="FW23" s="19">
        <v>925.4</v>
      </c>
      <c r="FX23" s="5">
        <v>2140.8</v>
      </c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S23" s="5">
        <v>1998.8</v>
      </c>
      <c r="GT23" s="13"/>
      <c r="GW23" s="5">
        <v>1469.4</v>
      </c>
      <c r="HD23">
        <v>2276.7</v>
      </c>
      <c r="HF23" s="5">
        <v>1582.9</v>
      </c>
      <c r="HG23" s="4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</row>
    <row r="24" spans="1:226">
      <c r="A24" s="5" t="s">
        <v>108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38">
        <v>2374.8</v>
      </c>
      <c r="S24" s="5"/>
      <c r="T24" s="5"/>
      <c r="U24" s="5"/>
      <c r="V24" s="5"/>
      <c r="W24" s="5"/>
      <c r="X24" s="5"/>
      <c r="Y24" s="5"/>
      <c r="Z24" s="5"/>
      <c r="AA24" s="5"/>
      <c r="AB24" s="5">
        <v>2582.1</v>
      </c>
      <c r="AC24" s="5"/>
      <c r="AD24" s="5">
        <v>1073.7</v>
      </c>
      <c r="AE24" s="5"/>
      <c r="AF24" s="5">
        <v>1879.2</v>
      </c>
      <c r="AG24" s="5"/>
      <c r="AH24" s="5"/>
      <c r="AI24" s="5">
        <v>2332.7</v>
      </c>
      <c r="AJ24" s="5"/>
      <c r="AK24" s="5"/>
      <c r="AL24" s="5"/>
      <c r="AM24" s="5"/>
      <c r="AN24" s="5"/>
      <c r="AO24" s="5">
        <v>1789</v>
      </c>
      <c r="AP24" s="5"/>
      <c r="AQ24" s="5"/>
      <c r="AR24" s="5">
        <v>1275.7</v>
      </c>
      <c r="AS24" s="45"/>
      <c r="AT24" s="5"/>
      <c r="AU24" s="5">
        <v>1644.1</v>
      </c>
      <c r="AV24" s="5"/>
      <c r="AW24" s="5"/>
      <c r="AX24" s="5">
        <v>2272.9</v>
      </c>
      <c r="AY24" s="5"/>
      <c r="AZ24" s="5"/>
      <c r="BA24" s="4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3"/>
      <c r="BO24" s="5"/>
      <c r="BP24" s="5"/>
      <c r="BQ24" s="5"/>
      <c r="BR24" s="5"/>
      <c r="BS24" s="53"/>
      <c r="BT24" s="5"/>
      <c r="CD24">
        <v>2427.1</v>
      </c>
      <c r="CE24" s="5">
        <v>1878.3</v>
      </c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45"/>
      <c r="CS24" s="5"/>
      <c r="CT24" s="5"/>
      <c r="CU24" s="5">
        <v>0</v>
      </c>
      <c r="CV24" s="5">
        <v>3828.5</v>
      </c>
      <c r="CW24" s="5">
        <v>0</v>
      </c>
      <c r="CX24" s="5">
        <v>4465.7</v>
      </c>
      <c r="CY24" s="13">
        <v>1599.1</v>
      </c>
      <c r="CZ24" s="5">
        <v>1178.4</v>
      </c>
      <c r="DA24" s="5">
        <v>1634.1</v>
      </c>
      <c r="DB24" s="5">
        <v>0</v>
      </c>
      <c r="DC24" s="5">
        <v>0</v>
      </c>
      <c r="DD24" s="5">
        <v>5087.5</v>
      </c>
      <c r="DE24" s="5">
        <v>1668.5</v>
      </c>
      <c r="DF24" s="5">
        <v>0</v>
      </c>
      <c r="DG24" s="5">
        <v>0</v>
      </c>
      <c r="DH24" s="5">
        <v>5519.2</v>
      </c>
      <c r="DI24" s="5">
        <v>1996.2</v>
      </c>
      <c r="DJ24" s="5">
        <v>3475.6</v>
      </c>
      <c r="DK24" s="5"/>
      <c r="DL24" s="45"/>
      <c r="DM24" s="5"/>
      <c r="DN24" s="13"/>
      <c r="DO24" s="5"/>
      <c r="DP24" s="5"/>
      <c r="DQ24" s="5"/>
      <c r="DR24" s="19">
        <v>2384.1</v>
      </c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>
        <v>999.7</v>
      </c>
      <c r="EK24" s="5">
        <v>2002.4</v>
      </c>
      <c r="EL24">
        <v>1474.5</v>
      </c>
      <c r="EM24" s="5">
        <v>2028.3</v>
      </c>
      <c r="EN24" s="5"/>
      <c r="EO24" s="5"/>
      <c r="EP24" s="5"/>
      <c r="EQ24" s="53">
        <v>1836.8</v>
      </c>
      <c r="ER24" s="5"/>
      <c r="ES24" s="5"/>
      <c r="ET24" s="5"/>
      <c r="EU24" s="5"/>
      <c r="EV24" s="5"/>
      <c r="EW24" s="5"/>
      <c r="EX24" s="27">
        <v>1967.6</v>
      </c>
      <c r="EY24" s="5"/>
      <c r="EZ24" s="5"/>
      <c r="FA24" s="5"/>
      <c r="FB24" s="5"/>
      <c r="FC24" s="5"/>
      <c r="FD24" s="5"/>
      <c r="FE24" s="5"/>
      <c r="FF24" s="5"/>
      <c r="FG24" s="5"/>
      <c r="FH24" s="45"/>
      <c r="FI24" s="5"/>
      <c r="FJ24" s="5"/>
      <c r="FK24" s="5">
        <v>1578.3</v>
      </c>
      <c r="FL24" s="5"/>
      <c r="FM24" s="5">
        <v>1542.8</v>
      </c>
      <c r="FN24" s="5"/>
      <c r="FO24" s="5"/>
      <c r="FP24" s="5"/>
      <c r="FQ24" s="5">
        <v>2305.6</v>
      </c>
      <c r="FR24" s="5"/>
      <c r="FS24" s="5"/>
      <c r="FT24" s="5"/>
      <c r="FU24" s="5"/>
      <c r="FV24" s="19">
        <v>723.5</v>
      </c>
      <c r="FW24" s="5">
        <v>957.73</v>
      </c>
      <c r="FX24" s="5">
        <v>2108.5</v>
      </c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R24" s="34">
        <v>141.61</v>
      </c>
      <c r="GS24" s="5">
        <v>2181.4</v>
      </c>
      <c r="GW24" s="5">
        <v>1286.8</v>
      </c>
      <c r="HD24">
        <v>2212.2</v>
      </c>
      <c r="HF24" s="5">
        <v>1647.4</v>
      </c>
      <c r="HG24" s="4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</row>
    <row r="25" spans="1:22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>
        <v>-720</v>
      </c>
      <c r="AC25" s="6"/>
      <c r="AD25" s="6" t="s">
        <v>109</v>
      </c>
      <c r="AE25" s="6"/>
      <c r="AF25" s="6" t="s">
        <v>89</v>
      </c>
      <c r="AG25" s="6"/>
      <c r="AH25" s="6"/>
      <c r="AI25" s="41" t="s">
        <v>110</v>
      </c>
      <c r="AJ25" s="6"/>
      <c r="AK25" s="6"/>
      <c r="AL25" s="6"/>
      <c r="AM25" s="6"/>
      <c r="AN25" s="6"/>
      <c r="AO25" s="6" t="s">
        <v>111</v>
      </c>
      <c r="AP25" s="6"/>
      <c r="AQ25" s="6"/>
      <c r="AR25" s="6" t="s">
        <v>112</v>
      </c>
      <c r="AS25" s="47"/>
      <c r="AT25" s="5"/>
      <c r="AU25" s="27">
        <f t="shared" ref="AU25:AX25" si="35">AU24-AU23</f>
        <v>16.1999999999998</v>
      </c>
      <c r="AV25" s="27">
        <f t="shared" si="35"/>
        <v>0</v>
      </c>
      <c r="AW25" s="27">
        <f t="shared" si="35"/>
        <v>0</v>
      </c>
      <c r="AX25" s="27">
        <f t="shared" si="35"/>
        <v>-16.1999999999998</v>
      </c>
      <c r="AY25" s="5"/>
      <c r="AZ25" s="5"/>
      <c r="BA25" s="4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3"/>
      <c r="BO25" s="5"/>
      <c r="BP25" s="5"/>
      <c r="BQ25" s="5"/>
      <c r="BR25" s="5"/>
      <c r="BS25" s="53"/>
      <c r="BT25" s="5"/>
      <c r="CD25" t="s">
        <v>113</v>
      </c>
      <c r="CE25" s="5" t="s">
        <v>114</v>
      </c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45"/>
      <c r="CS25" s="5"/>
      <c r="CT25" s="5"/>
      <c r="CU25" s="5"/>
      <c r="CV25" s="5"/>
      <c r="CW25" s="5"/>
      <c r="CX25" s="5"/>
      <c r="CY25" s="13"/>
      <c r="CZ25" s="5"/>
      <c r="DA25" s="5"/>
      <c r="DB25" s="5"/>
      <c r="DC25" s="19" t="s">
        <v>115</v>
      </c>
      <c r="DD25" s="5"/>
      <c r="DE25" s="5"/>
      <c r="DF25" s="5"/>
      <c r="DG25" s="5"/>
      <c r="DH25" s="5" t="s">
        <v>116</v>
      </c>
      <c r="DI25" s="5" t="s">
        <v>117</v>
      </c>
      <c r="DJ25" s="5"/>
      <c r="DK25" s="5"/>
      <c r="DL25" s="70" t="s">
        <v>118</v>
      </c>
      <c r="DM25" s="5"/>
      <c r="DN25" s="13"/>
      <c r="DO25" s="5"/>
      <c r="DP25" s="5"/>
      <c r="DQ25" s="5"/>
      <c r="DR25" s="5" t="s">
        <v>119</v>
      </c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 t="s">
        <v>105</v>
      </c>
      <c r="EK25" s="5" t="s">
        <v>120</v>
      </c>
      <c r="EL25" s="5" t="s">
        <v>121</v>
      </c>
      <c r="EM25" s="5" t="s">
        <v>122</v>
      </c>
      <c r="EN25" s="5"/>
      <c r="EO25" s="5"/>
      <c r="EP25" s="5"/>
      <c r="EQ25" s="53" t="s">
        <v>123</v>
      </c>
      <c r="ER25" s="5"/>
      <c r="ES25" s="5"/>
      <c r="ET25" s="5"/>
      <c r="EU25" s="5"/>
      <c r="EV25" s="5"/>
      <c r="EW25" s="5"/>
      <c r="EX25" s="5" t="s">
        <v>120</v>
      </c>
      <c r="EY25" s="5"/>
      <c r="EZ25" s="5"/>
      <c r="FA25" s="5"/>
      <c r="FB25" s="5"/>
      <c r="FC25" s="5"/>
      <c r="FD25" s="5"/>
      <c r="FE25" s="5"/>
      <c r="FF25" s="5"/>
      <c r="FG25" s="5" t="s">
        <v>124</v>
      </c>
      <c r="FH25" s="45"/>
      <c r="FI25" s="5"/>
      <c r="FJ25" s="5"/>
      <c r="FK25" s="5"/>
      <c r="FL25" s="5"/>
      <c r="FM25" s="5"/>
      <c r="FN25" s="5"/>
      <c r="FO25" s="5"/>
      <c r="FP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S25" s="27" t="s">
        <v>125</v>
      </c>
      <c r="GW25" s="27" t="s">
        <v>126</v>
      </c>
      <c r="HD25" s="83" t="s">
        <v>127</v>
      </c>
      <c r="HF25" s="84" t="s">
        <v>128</v>
      </c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</row>
    <row r="26" customFormat="1" spans="1:2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41"/>
      <c r="AJ26" s="6"/>
      <c r="AK26" s="6"/>
      <c r="AL26" s="6"/>
      <c r="AM26" s="6"/>
      <c r="AN26" s="6"/>
      <c r="AO26" s="6"/>
      <c r="AP26" s="6"/>
      <c r="AQ26" s="6"/>
      <c r="AR26" s="6"/>
      <c r="AS26" s="47"/>
      <c r="AT26" s="5"/>
      <c r="AU26" s="27"/>
      <c r="AV26" s="27"/>
      <c r="AW26" s="27"/>
      <c r="AX26" s="27"/>
      <c r="AY26" s="5"/>
      <c r="AZ26" s="5"/>
      <c r="BA26" s="4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3"/>
      <c r="BO26" s="5"/>
      <c r="BP26" s="5"/>
      <c r="BQ26" s="5"/>
      <c r="BR26" s="5"/>
      <c r="BS26" s="53"/>
      <c r="BT26" s="5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58"/>
      <c r="CS26" s="5"/>
      <c r="CT26" s="5"/>
      <c r="CU26" s="59" t="s">
        <v>129</v>
      </c>
      <c r="CV26" s="60"/>
      <c r="CW26" s="59" t="s">
        <v>130</v>
      </c>
      <c r="CX26" s="60"/>
      <c r="CY26" s="13"/>
      <c r="CZ26" s="5"/>
      <c r="DA26" s="5"/>
      <c r="DB26" s="59" t="s">
        <v>131</v>
      </c>
      <c r="DC26" s="64"/>
      <c r="DD26" s="60"/>
      <c r="DE26" s="5"/>
      <c r="DF26" s="59" t="s">
        <v>132</v>
      </c>
      <c r="DG26" s="64"/>
      <c r="DH26" s="60"/>
      <c r="DI26" s="5"/>
      <c r="DJ26" s="5"/>
      <c r="DK26" s="5"/>
      <c r="DL26" s="45"/>
      <c r="DM26" s="5"/>
      <c r="DN26" s="13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45"/>
      <c r="FI26" s="75" t="s">
        <v>133</v>
      </c>
      <c r="FJ26" s="5"/>
      <c r="FK26" s="75" t="s">
        <v>134</v>
      </c>
      <c r="FL26" s="5"/>
      <c r="FM26" s="75" t="s">
        <v>135</v>
      </c>
      <c r="FN26" s="5"/>
      <c r="FO26" s="5"/>
      <c r="FP26" s="5"/>
      <c r="FQ26" s="75" t="s">
        <v>136</v>
      </c>
      <c r="FR26" s="5"/>
      <c r="FS26" s="5"/>
      <c r="FT26" s="5"/>
      <c r="FU26" s="5">
        <f>FU2-FU3-FU4-FU5-FU6-FU7-FU8-FU10-FU14</f>
        <v>1019.64</v>
      </c>
      <c r="FV26" s="53" t="s">
        <v>137</v>
      </c>
      <c r="FW26" s="53" t="s">
        <v>138</v>
      </c>
      <c r="FX26" s="51" t="s">
        <v>139</v>
      </c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R26" s="34"/>
      <c r="HF26" t="s">
        <v>140</v>
      </c>
    </row>
    <row r="27" s="5" customFormat="1" spans="1:200">
      <c r="A27" s="7" t="s">
        <v>141</v>
      </c>
      <c r="AH27" s="5">
        <v>972.71</v>
      </c>
      <c r="AI27" s="5">
        <v>2599.33</v>
      </c>
      <c r="AJ27" s="5">
        <v>1285.18</v>
      </c>
      <c r="AK27" s="5">
        <v>1402.99</v>
      </c>
      <c r="AL27" s="5">
        <v>1270.27</v>
      </c>
      <c r="AM27" s="5">
        <v>1550.39</v>
      </c>
      <c r="AN27" s="5">
        <v>1680.4</v>
      </c>
      <c r="AO27" s="5">
        <v>1283.98</v>
      </c>
      <c r="AP27" s="5">
        <v>1566.79</v>
      </c>
      <c r="AQ27" s="5">
        <v>1858.63</v>
      </c>
      <c r="AS27" s="45">
        <v>1594.65</v>
      </c>
      <c r="AU27" s="5">
        <v>1205</v>
      </c>
      <c r="AX27" s="5">
        <v>1766.25</v>
      </c>
      <c r="AZ27" s="5">
        <v>1805.01</v>
      </c>
      <c r="BA27" s="45">
        <v>1664.53</v>
      </c>
      <c r="BB27" s="5">
        <v>1864.06</v>
      </c>
      <c r="BD27" s="5">
        <v>1172.8</v>
      </c>
      <c r="BF27" s="5">
        <v>1145.36</v>
      </c>
      <c r="BH27" s="5">
        <v>1162.62</v>
      </c>
      <c r="BJ27" s="5">
        <v>1952.76</v>
      </c>
      <c r="BK27" s="5">
        <v>1644.75</v>
      </c>
      <c r="BL27" s="5">
        <v>1096.42</v>
      </c>
      <c r="BN27" s="53"/>
      <c r="BO27" s="5">
        <v>2866.46</v>
      </c>
      <c r="BP27" s="5">
        <v>1313.68</v>
      </c>
      <c r="BQ27" s="5">
        <v>1566.71</v>
      </c>
      <c r="BR27" s="5">
        <v>1086.98</v>
      </c>
      <c r="BS27" s="53">
        <v>1086.98</v>
      </c>
      <c r="BU27" s="13">
        <v>1625.61</v>
      </c>
      <c r="BY27" s="5">
        <v>2582.28</v>
      </c>
      <c r="CA27" s="5">
        <v>1277.6</v>
      </c>
      <c r="CC27" s="5">
        <v>1907.43</v>
      </c>
      <c r="CE27" s="49">
        <v>2579.76</v>
      </c>
      <c r="CF27" s="49">
        <v>1354.4</v>
      </c>
      <c r="CG27" s="49">
        <v>2905.79</v>
      </c>
      <c r="CH27" s="49">
        <v>1595.72</v>
      </c>
      <c r="CI27" s="49"/>
      <c r="CJ27" s="49"/>
      <c r="CK27" s="49">
        <v>1355.98</v>
      </c>
      <c r="CL27" s="49"/>
      <c r="CM27" s="49"/>
      <c r="CN27" s="49"/>
      <c r="CO27" s="49"/>
      <c r="CP27" s="49"/>
      <c r="CQ27" s="49"/>
      <c r="CR27" s="58"/>
      <c r="CY27" s="13"/>
      <c r="DL27" s="45"/>
      <c r="DN27" s="13"/>
      <c r="DX27" s="13"/>
      <c r="EH27" s="45"/>
      <c r="EQ27" s="13"/>
      <c r="ER27" s="13"/>
      <c r="FH27" s="45"/>
      <c r="FI27" s="19">
        <f>FI2-FI3-FI4-FI5-FI8-FI10</f>
        <v>1461.02</v>
      </c>
      <c r="FK27" s="19">
        <f>FK2-FK3-FK4-FK5-FK6-FK7-FK8</f>
        <v>1552.8</v>
      </c>
      <c r="FM27" s="19">
        <f>FM2-FM3-FM4-FM6-FM7-FM8-FM10-FM14</f>
        <v>1515.84</v>
      </c>
      <c r="FN27" s="5">
        <f>FN2-FN3-FN4-FN5-FN6-FN7-FN8</f>
        <v>1639.66</v>
      </c>
      <c r="FQ27" s="5">
        <f t="shared" ref="FQ27:FV27" si="36">FQ2-FQ3-FQ4-FQ5-FQ6-FQ7-FQ8-FQ14</f>
        <v>2241.82</v>
      </c>
      <c r="FR27" s="5">
        <f t="shared" si="36"/>
        <v>321.08</v>
      </c>
      <c r="FS27" s="5">
        <f t="shared" si="36"/>
        <v>2561.2</v>
      </c>
      <c r="FT27" s="5">
        <f t="shared" si="36"/>
        <v>1945.97</v>
      </c>
      <c r="FU27" s="5">
        <f t="shared" si="36"/>
        <v>1260.33</v>
      </c>
      <c r="FV27" s="5">
        <f t="shared" si="36"/>
        <v>981.6</v>
      </c>
      <c r="FW27" s="13"/>
      <c r="GR27" s="79"/>
    </row>
    <row r="28" s="33" customFormat="1" spans="1:200">
      <c r="A28" s="7" t="s">
        <v>142</v>
      </c>
      <c r="AH28" s="42">
        <f>AH27/1500*100%</f>
        <v>0.648473333333333</v>
      </c>
      <c r="AI28" s="42">
        <f t="shared" ref="AI28:AU28" si="37">AI27/1500*100%</f>
        <v>1.73288666666667</v>
      </c>
      <c r="AJ28" s="42">
        <f t="shared" si="37"/>
        <v>0.856786666666667</v>
      </c>
      <c r="AK28" s="42">
        <f t="shared" si="37"/>
        <v>0.935326666666667</v>
      </c>
      <c r="AL28" s="42">
        <f t="shared" si="37"/>
        <v>0.846846666666667</v>
      </c>
      <c r="AM28" s="42">
        <f t="shared" si="37"/>
        <v>1.03359333333333</v>
      </c>
      <c r="AN28" s="42">
        <f t="shared" si="37"/>
        <v>1.12026666666667</v>
      </c>
      <c r="AO28" s="42">
        <f t="shared" si="37"/>
        <v>0.855986666666667</v>
      </c>
      <c r="AP28" s="42">
        <f t="shared" si="37"/>
        <v>1.04452666666667</v>
      </c>
      <c r="AQ28" s="42">
        <f t="shared" si="37"/>
        <v>1.23908666666667</v>
      </c>
      <c r="AR28" s="42">
        <f t="shared" si="37"/>
        <v>0</v>
      </c>
      <c r="AS28" s="48">
        <f t="shared" si="37"/>
        <v>1.0631</v>
      </c>
      <c r="AT28" s="42">
        <f t="shared" si="37"/>
        <v>0</v>
      </c>
      <c r="AU28" s="42">
        <f t="shared" si="37"/>
        <v>0.803333333333333</v>
      </c>
      <c r="AV28" s="42">
        <f t="shared" ref="AV28:BA28" si="38">AV27/1500*100%</f>
        <v>0</v>
      </c>
      <c r="AW28" s="42">
        <f t="shared" si="38"/>
        <v>0</v>
      </c>
      <c r="AX28" s="42">
        <f t="shared" si="38"/>
        <v>1.1775</v>
      </c>
      <c r="AY28" s="42">
        <f t="shared" si="38"/>
        <v>0</v>
      </c>
      <c r="AZ28" s="42">
        <f t="shared" si="38"/>
        <v>1.20334</v>
      </c>
      <c r="BA28" s="48">
        <f t="shared" si="38"/>
        <v>1.10968666666667</v>
      </c>
      <c r="BB28" s="42">
        <f t="shared" ref="BB28:BH28" si="39">BB27/1625</f>
        <v>1.14711384615385</v>
      </c>
      <c r="BC28" s="42">
        <f t="shared" si="39"/>
        <v>0</v>
      </c>
      <c r="BD28" s="42">
        <f t="shared" si="39"/>
        <v>0.721723076923077</v>
      </c>
      <c r="BE28" s="42">
        <f t="shared" si="39"/>
        <v>0</v>
      </c>
      <c r="BF28" s="42">
        <f t="shared" si="39"/>
        <v>0.704836923076923</v>
      </c>
      <c r="BG28" s="42">
        <f t="shared" si="39"/>
        <v>0</v>
      </c>
      <c r="BH28" s="42">
        <f t="shared" si="39"/>
        <v>0.715458461538461</v>
      </c>
      <c r="BI28" s="42">
        <f t="shared" ref="BI28:BN28" si="40">BI27/1625</f>
        <v>0</v>
      </c>
      <c r="BJ28" s="42">
        <f t="shared" si="40"/>
        <v>1.20169846153846</v>
      </c>
      <c r="BK28" s="42">
        <f t="shared" si="40"/>
        <v>1.01215384615385</v>
      </c>
      <c r="BL28" s="42">
        <f t="shared" si="40"/>
        <v>0.67472</v>
      </c>
      <c r="BM28" s="42">
        <f t="shared" si="40"/>
        <v>0</v>
      </c>
      <c r="BN28" s="56">
        <f t="shared" si="40"/>
        <v>0</v>
      </c>
      <c r="BO28" s="42">
        <f t="shared" ref="BO28:BS28" si="41">BO27/1625</f>
        <v>1.76397538461538</v>
      </c>
      <c r="BP28" s="42">
        <f t="shared" si="41"/>
        <v>0.808418461538462</v>
      </c>
      <c r="BQ28" s="42">
        <f t="shared" si="41"/>
        <v>0.964129230769231</v>
      </c>
      <c r="BR28" s="42">
        <f t="shared" si="41"/>
        <v>0.668910769230769</v>
      </c>
      <c r="BS28" s="56">
        <f t="shared" si="41"/>
        <v>0.668910769230769</v>
      </c>
      <c r="BT28" s="42">
        <f t="shared" ref="BT28:CG28" si="42">BT27/1625</f>
        <v>0</v>
      </c>
      <c r="BU28" s="42">
        <f t="shared" si="42"/>
        <v>1.00037538461538</v>
      </c>
      <c r="BV28" s="42">
        <f t="shared" si="42"/>
        <v>0</v>
      </c>
      <c r="BW28" s="42">
        <f t="shared" si="42"/>
        <v>0</v>
      </c>
      <c r="BX28" s="42">
        <f t="shared" si="42"/>
        <v>0</v>
      </c>
      <c r="BY28" s="42">
        <f t="shared" si="42"/>
        <v>1.58909538461538</v>
      </c>
      <c r="BZ28" s="42">
        <f t="shared" si="42"/>
        <v>0</v>
      </c>
      <c r="CA28" s="42">
        <f t="shared" si="42"/>
        <v>0.786215384615385</v>
      </c>
      <c r="CB28" s="42">
        <f t="shared" si="42"/>
        <v>0</v>
      </c>
      <c r="CC28" s="42">
        <f t="shared" si="42"/>
        <v>1.17380307692308</v>
      </c>
      <c r="CD28" s="42">
        <f t="shared" si="42"/>
        <v>0</v>
      </c>
      <c r="CE28" s="42">
        <f t="shared" si="42"/>
        <v>1.58754461538462</v>
      </c>
      <c r="CF28" s="42">
        <f t="shared" si="42"/>
        <v>0.833476923076923</v>
      </c>
      <c r="CG28" s="42">
        <f t="shared" si="42"/>
        <v>1.78817846153846</v>
      </c>
      <c r="CH28" s="42">
        <f t="shared" ref="CH28:CS28" si="43">CH27/1625</f>
        <v>0.981981538461538</v>
      </c>
      <c r="CI28" s="42">
        <f t="shared" si="43"/>
        <v>0</v>
      </c>
      <c r="CJ28" s="42">
        <f t="shared" si="43"/>
        <v>0</v>
      </c>
      <c r="CK28" s="42">
        <f t="shared" si="43"/>
        <v>0.834449230769231</v>
      </c>
      <c r="CL28" s="42">
        <f t="shared" si="43"/>
        <v>0</v>
      </c>
      <c r="CM28" s="42">
        <f t="shared" si="43"/>
        <v>0</v>
      </c>
      <c r="CN28" s="42">
        <f t="shared" si="43"/>
        <v>0</v>
      </c>
      <c r="CO28" s="42">
        <f t="shared" si="43"/>
        <v>0</v>
      </c>
      <c r="CP28" s="42">
        <f t="shared" si="43"/>
        <v>0</v>
      </c>
      <c r="CQ28" s="42">
        <f t="shared" si="43"/>
        <v>0</v>
      </c>
      <c r="CR28" s="42">
        <f t="shared" si="43"/>
        <v>0</v>
      </c>
      <c r="CS28" s="61">
        <f t="shared" si="43"/>
        <v>0</v>
      </c>
      <c r="CT28" s="61"/>
      <c r="CU28" s="62"/>
      <c r="CV28" s="62"/>
      <c r="CW28" s="62"/>
      <c r="CX28" s="63"/>
      <c r="DL28" s="71"/>
      <c r="DM28" s="5"/>
      <c r="DN28" s="72"/>
      <c r="DO28" s="62"/>
      <c r="DP28" s="62"/>
      <c r="DQ28" s="62"/>
      <c r="DR28" s="62"/>
      <c r="DS28" s="62"/>
      <c r="DT28" s="62"/>
      <c r="DU28" s="62"/>
      <c r="DV28" s="62"/>
      <c r="DW28" s="62"/>
      <c r="FH28" s="71"/>
      <c r="FW28" s="76"/>
      <c r="GR28" s="82"/>
    </row>
  </sheetData>
  <mergeCells count="4">
    <mergeCell ref="CU26:CV26"/>
    <mergeCell ref="CW26:CX26"/>
    <mergeCell ref="DB26:DD26"/>
    <mergeCell ref="DF26:DH2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8"/>
  <sheetViews>
    <sheetView workbookViewId="0">
      <selection activeCell="AC11" sqref="AC11"/>
    </sheetView>
  </sheetViews>
  <sheetFormatPr defaultColWidth="9" defaultRowHeight="13.5"/>
  <cols>
    <col min="1" max="1" width="7.375" customWidth="1"/>
    <col min="2" max="5" width="9" hidden="1" customWidth="1"/>
    <col min="6" max="6" width="9.375" hidden="1" customWidth="1"/>
    <col min="7" max="19" width="9" hidden="1" customWidth="1"/>
  </cols>
  <sheetData>
    <row r="1" spans="1:22">
      <c r="A1" s="1"/>
      <c r="B1" s="8"/>
      <c r="C1" s="8">
        <v>42591</v>
      </c>
      <c r="D1" s="9">
        <v>42592</v>
      </c>
      <c r="E1" s="10">
        <v>42593</v>
      </c>
      <c r="F1" s="8">
        <v>42594</v>
      </c>
      <c r="G1" s="8">
        <v>42595</v>
      </c>
      <c r="H1" s="8">
        <v>42596</v>
      </c>
      <c r="I1" s="8">
        <v>42597</v>
      </c>
      <c r="J1" s="8">
        <v>42598</v>
      </c>
      <c r="K1" s="8">
        <v>42599</v>
      </c>
      <c r="L1" s="8">
        <v>42600</v>
      </c>
      <c r="M1" s="8">
        <v>42601</v>
      </c>
      <c r="N1" s="8">
        <v>42602</v>
      </c>
      <c r="O1" s="8">
        <v>42603</v>
      </c>
      <c r="P1" s="8">
        <v>42604</v>
      </c>
      <c r="Q1" s="8">
        <v>42605</v>
      </c>
      <c r="R1" s="8">
        <v>42606</v>
      </c>
      <c r="S1" s="8">
        <v>42607</v>
      </c>
      <c r="T1" s="8">
        <v>42636</v>
      </c>
      <c r="U1" s="8">
        <v>42637</v>
      </c>
      <c r="V1" s="29" t="s">
        <v>3</v>
      </c>
    </row>
    <row r="2" spans="1:22">
      <c r="A2" s="3" t="s">
        <v>82</v>
      </c>
      <c r="B2" s="11">
        <v>3995.69</v>
      </c>
      <c r="C2" s="11">
        <v>4157.82</v>
      </c>
      <c r="D2" s="12">
        <v>4700.63</v>
      </c>
      <c r="E2" s="11">
        <v>5043.86</v>
      </c>
      <c r="F2" s="12">
        <v>3644.75</v>
      </c>
      <c r="G2" s="11">
        <v>4489.08</v>
      </c>
      <c r="H2" s="11">
        <v>4967.22</v>
      </c>
      <c r="I2" s="11">
        <v>4917.3</v>
      </c>
      <c r="J2" s="11">
        <v>3716.2</v>
      </c>
      <c r="K2" s="11">
        <v>3499.76</v>
      </c>
      <c r="L2" s="11">
        <v>3825.82</v>
      </c>
      <c r="M2" s="11">
        <v>3055.4</v>
      </c>
      <c r="N2" s="11">
        <v>6691.29</v>
      </c>
      <c r="O2" s="11">
        <v>5806.8</v>
      </c>
      <c r="P2" s="11">
        <v>5280.48</v>
      </c>
      <c r="Q2" s="11">
        <v>5187.53</v>
      </c>
      <c r="R2" s="11">
        <v>4823.67</v>
      </c>
      <c r="S2" s="11">
        <v>4229.5</v>
      </c>
      <c r="T2" s="11">
        <v>3390.96</v>
      </c>
      <c r="U2" s="11">
        <v>4658</v>
      </c>
      <c r="V2" s="11">
        <v>4639.3</v>
      </c>
    </row>
    <row r="3" spans="1:22">
      <c r="A3" s="1" t="s">
        <v>83</v>
      </c>
      <c r="B3" s="5">
        <v>1702.01</v>
      </c>
      <c r="C3" s="5">
        <v>1830.56</v>
      </c>
      <c r="D3" s="13">
        <v>1274.33</v>
      </c>
      <c r="E3" s="5">
        <v>1790.1</v>
      </c>
      <c r="F3" s="13">
        <v>1553.9</v>
      </c>
      <c r="G3" s="5">
        <v>2067.1</v>
      </c>
      <c r="H3" s="5">
        <v>1469.2</v>
      </c>
      <c r="I3" s="5">
        <v>2949.8</v>
      </c>
      <c r="J3" s="5">
        <v>1126.8</v>
      </c>
      <c r="K3" s="5">
        <v>2060.16</v>
      </c>
      <c r="L3" s="5">
        <v>1221.3</v>
      </c>
      <c r="M3" s="5">
        <v>1717</v>
      </c>
      <c r="N3" s="5">
        <v>3614.6</v>
      </c>
      <c r="O3" s="5">
        <v>2360.3</v>
      </c>
      <c r="P3" s="5">
        <v>2422.24</v>
      </c>
      <c r="Q3" s="5">
        <v>950.7</v>
      </c>
      <c r="R3" s="5">
        <v>2347.69</v>
      </c>
      <c r="S3" s="5">
        <v>1704</v>
      </c>
      <c r="T3" s="5">
        <v>1513.96</v>
      </c>
      <c r="U3" s="5">
        <v>2232.3</v>
      </c>
      <c r="V3" s="5">
        <v>2119.6</v>
      </c>
    </row>
    <row r="4" spans="1:22">
      <c r="A4" s="1" t="s">
        <v>85</v>
      </c>
      <c r="B4" s="5">
        <v>161.4</v>
      </c>
      <c r="C4" s="5">
        <v>442.5</v>
      </c>
      <c r="D4" s="13">
        <v>286.5</v>
      </c>
      <c r="E4" s="5">
        <v>1439</v>
      </c>
      <c r="F4" s="13">
        <v>16.8</v>
      </c>
      <c r="G4" s="5">
        <v>322</v>
      </c>
      <c r="H4" s="5">
        <v>1008.86</v>
      </c>
      <c r="I4" s="5"/>
      <c r="J4" s="5">
        <v>428</v>
      </c>
      <c r="K4" s="5">
        <v>15</v>
      </c>
      <c r="L4" s="5">
        <v>728.2</v>
      </c>
      <c r="M4" s="5"/>
      <c r="N4" s="5">
        <v>352.4</v>
      </c>
      <c r="O4" s="5">
        <v>196</v>
      </c>
      <c r="P4" s="5"/>
      <c r="Q4" s="5">
        <v>365.6</v>
      </c>
      <c r="R4" s="5">
        <v>464.7</v>
      </c>
      <c r="S4" s="5">
        <v>128</v>
      </c>
      <c r="T4" s="5">
        <v>30</v>
      </c>
      <c r="U4" s="5">
        <v>92.3</v>
      </c>
      <c r="V4" s="5">
        <v>90</v>
      </c>
    </row>
    <row r="5" spans="1:22">
      <c r="A5" s="1" t="s">
        <v>86</v>
      </c>
      <c r="B5" s="5"/>
      <c r="C5" s="5"/>
      <c r="D5" s="13">
        <v>21.9</v>
      </c>
      <c r="E5" s="5"/>
      <c r="F5" s="13">
        <v>153.7</v>
      </c>
      <c r="G5" s="5">
        <v>70.5</v>
      </c>
      <c r="H5" s="5">
        <v>58.6</v>
      </c>
      <c r="I5" s="5">
        <v>189.9</v>
      </c>
      <c r="J5" s="5"/>
      <c r="K5" s="5">
        <v>30.5</v>
      </c>
      <c r="L5" s="5">
        <v>148</v>
      </c>
      <c r="M5" s="5">
        <v>31.9</v>
      </c>
      <c r="N5" s="5">
        <v>479.2</v>
      </c>
      <c r="O5" s="5">
        <v>39.3</v>
      </c>
      <c r="P5" s="5">
        <v>3</v>
      </c>
      <c r="Q5" s="5">
        <v>39</v>
      </c>
      <c r="R5" s="5">
        <v>19.8</v>
      </c>
      <c r="S5" s="5">
        <v>39.5</v>
      </c>
      <c r="T5" s="5">
        <v>32.2</v>
      </c>
      <c r="U5" s="5">
        <v>251</v>
      </c>
      <c r="V5" s="5">
        <v>47</v>
      </c>
    </row>
    <row r="6" spans="1:22">
      <c r="A6" s="1" t="s">
        <v>87</v>
      </c>
      <c r="B6" s="5"/>
      <c r="C6" s="5">
        <v>188.6</v>
      </c>
      <c r="D6" s="13">
        <v>384.7</v>
      </c>
      <c r="E6" s="5">
        <v>72.3</v>
      </c>
      <c r="F6" s="13">
        <v>321.3</v>
      </c>
      <c r="G6" s="5">
        <v>339.5</v>
      </c>
      <c r="H6" s="5">
        <v>122</v>
      </c>
      <c r="I6" s="5">
        <v>197.8</v>
      </c>
      <c r="J6" s="5">
        <v>32.8</v>
      </c>
      <c r="K6" s="5"/>
      <c r="L6" s="5">
        <v>47.8</v>
      </c>
      <c r="M6" s="5">
        <v>20</v>
      </c>
      <c r="N6" s="5">
        <v>246.2</v>
      </c>
      <c r="O6" s="5">
        <v>13</v>
      </c>
      <c r="P6" s="5">
        <v>602</v>
      </c>
      <c r="Q6" s="5">
        <v>309</v>
      </c>
      <c r="R6" s="5">
        <v>89</v>
      </c>
      <c r="S6" s="5">
        <v>606.1</v>
      </c>
      <c r="T6" s="5">
        <v>29</v>
      </c>
      <c r="U6" s="5">
        <v>21</v>
      </c>
      <c r="V6" s="5">
        <v>193.7</v>
      </c>
    </row>
    <row r="7" spans="1:22">
      <c r="A7" s="1" t="s">
        <v>88</v>
      </c>
      <c r="B7" s="5"/>
      <c r="C7" s="5"/>
      <c r="D7" s="13"/>
      <c r="E7" s="5"/>
      <c r="F7" s="13"/>
      <c r="G7" s="5">
        <v>507.6</v>
      </c>
      <c r="H7" s="5">
        <v>207.93</v>
      </c>
      <c r="I7" s="5"/>
      <c r="J7" s="5"/>
      <c r="K7" s="5">
        <v>15</v>
      </c>
      <c r="L7" s="5">
        <v>12</v>
      </c>
      <c r="M7" s="5"/>
      <c r="N7" s="5"/>
      <c r="O7" s="5">
        <v>741.8</v>
      </c>
      <c r="P7" s="5"/>
      <c r="Q7" s="5">
        <v>47.6</v>
      </c>
      <c r="R7" s="5"/>
      <c r="S7" s="5">
        <v>118</v>
      </c>
      <c r="T7" s="5"/>
      <c r="U7" s="5"/>
      <c r="V7" s="5"/>
    </row>
    <row r="8" spans="1:22">
      <c r="A8" s="1" t="s">
        <v>90</v>
      </c>
      <c r="B8" s="5"/>
      <c r="C8" s="5"/>
      <c r="D8" s="13"/>
      <c r="E8" s="5"/>
      <c r="F8" s="1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>
      <c r="A9" s="1" t="s">
        <v>91</v>
      </c>
      <c r="B9" s="5"/>
      <c r="C9" s="5"/>
      <c r="D9" s="13"/>
      <c r="E9" s="5"/>
      <c r="F9" s="1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v>150</v>
      </c>
      <c r="V9" s="5"/>
    </row>
    <row r="10" spans="1:22">
      <c r="A10" s="1" t="s">
        <v>92</v>
      </c>
      <c r="B10" s="5"/>
      <c r="C10" s="5"/>
      <c r="D10" s="13"/>
      <c r="E10" s="5"/>
      <c r="F10" s="13"/>
      <c r="G10" s="5"/>
      <c r="H10" s="5">
        <v>466.5</v>
      </c>
      <c r="I10" s="5"/>
      <c r="J10" s="5"/>
      <c r="K10" s="5"/>
      <c r="L10" s="5"/>
      <c r="M10" s="5"/>
      <c r="N10" s="5">
        <v>223.55</v>
      </c>
      <c r="O10" s="5"/>
      <c r="P10" s="5">
        <v>244</v>
      </c>
      <c r="Q10" s="5"/>
      <c r="R10" s="5"/>
      <c r="S10" s="5"/>
      <c r="T10" s="5"/>
      <c r="U10" s="5"/>
      <c r="V10" s="5"/>
    </row>
    <row r="11" spans="1:22">
      <c r="A11" s="1" t="s">
        <v>95</v>
      </c>
      <c r="B11" s="5"/>
      <c r="C11" s="5"/>
      <c r="D11" s="13"/>
      <c r="E11" s="5">
        <v>10</v>
      </c>
      <c r="F11" s="13"/>
      <c r="G11" s="5">
        <v>4</v>
      </c>
      <c r="H11" s="5"/>
      <c r="I11" s="5"/>
      <c r="J11" s="5"/>
      <c r="K11" s="5"/>
      <c r="L11" s="5"/>
      <c r="M11" s="5"/>
      <c r="N11" s="5">
        <v>12</v>
      </c>
      <c r="O11" s="5"/>
      <c r="P11" s="5"/>
      <c r="Q11" s="5"/>
      <c r="R11" s="5">
        <v>9.8</v>
      </c>
      <c r="S11" s="5">
        <v>40.7</v>
      </c>
      <c r="T11" s="5"/>
      <c r="U11" s="5">
        <v>74.6</v>
      </c>
      <c r="V11" s="5"/>
    </row>
    <row r="12" spans="1:22">
      <c r="A12" s="1" t="s">
        <v>101</v>
      </c>
      <c r="B12" s="5"/>
      <c r="C12" s="5"/>
      <c r="D12" s="13"/>
      <c r="E12" s="5"/>
      <c r="F12" s="1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>
      <c r="A13" s="4" t="s">
        <v>102</v>
      </c>
      <c r="B13" s="14">
        <f t="shared" ref="B13:U13" si="0">B2-B3-B4-B5-B6-B7-B8-B9-B10-B11-B12</f>
        <v>2132.28</v>
      </c>
      <c r="C13" s="14">
        <f t="shared" si="0"/>
        <v>1696.16</v>
      </c>
      <c r="D13" s="15">
        <f t="shared" si="0"/>
        <v>2733.2</v>
      </c>
      <c r="E13" s="16">
        <f t="shared" si="0"/>
        <v>1732.46</v>
      </c>
      <c r="F13" s="16">
        <f t="shared" si="0"/>
        <v>1599.05</v>
      </c>
      <c r="G13" s="16">
        <f t="shared" si="0"/>
        <v>1178.38</v>
      </c>
      <c r="H13" s="16">
        <f t="shared" si="0"/>
        <v>1634.13</v>
      </c>
      <c r="I13" s="16">
        <f t="shared" si="0"/>
        <v>1579.8</v>
      </c>
      <c r="J13" s="16">
        <f t="shared" si="0"/>
        <v>2128.6</v>
      </c>
      <c r="K13" s="16">
        <f t="shared" si="0"/>
        <v>1379.1</v>
      </c>
      <c r="L13" s="16">
        <f t="shared" si="0"/>
        <v>1668.52</v>
      </c>
      <c r="M13" s="16">
        <f t="shared" si="0"/>
        <v>1286.5</v>
      </c>
      <c r="N13" s="16">
        <f t="shared" si="0"/>
        <v>1763.34</v>
      </c>
      <c r="O13" s="16">
        <f t="shared" si="0"/>
        <v>2456.4</v>
      </c>
      <c r="P13" s="16">
        <f t="shared" si="0"/>
        <v>2009.24</v>
      </c>
      <c r="Q13" s="16">
        <f t="shared" si="0"/>
        <v>3475.63</v>
      </c>
      <c r="R13" s="16">
        <f t="shared" si="0"/>
        <v>1892.68</v>
      </c>
      <c r="S13" s="16">
        <f t="shared" si="0"/>
        <v>1593.2</v>
      </c>
      <c r="T13" s="14">
        <f t="shared" si="0"/>
        <v>1785.8</v>
      </c>
      <c r="U13" s="14">
        <f t="shared" si="0"/>
        <v>1836.8</v>
      </c>
      <c r="V13" s="14">
        <v>2189</v>
      </c>
    </row>
    <row r="14" spans="1:22">
      <c r="A14" s="1" t="s">
        <v>103</v>
      </c>
      <c r="B14" s="17">
        <f t="shared" ref="B14:V14" si="1">B2/4785</f>
        <v>0.835044932079415</v>
      </c>
      <c r="C14" s="17">
        <f t="shared" si="1"/>
        <v>0.86892789968652</v>
      </c>
      <c r="D14" s="18">
        <f t="shared" si="1"/>
        <v>0.982367816091954</v>
      </c>
      <c r="E14" s="17">
        <f t="shared" si="1"/>
        <v>1.05409822361547</v>
      </c>
      <c r="F14" s="18">
        <f t="shared" si="1"/>
        <v>0.761703239289446</v>
      </c>
      <c r="G14" s="17">
        <f t="shared" si="1"/>
        <v>0.938156739811912</v>
      </c>
      <c r="H14" s="17">
        <f t="shared" si="1"/>
        <v>1.03808150470219</v>
      </c>
      <c r="I14" s="17">
        <f t="shared" si="1"/>
        <v>1.02764890282132</v>
      </c>
      <c r="J14" s="17">
        <f t="shared" si="1"/>
        <v>0.776635318704284</v>
      </c>
      <c r="K14" s="17">
        <f t="shared" si="1"/>
        <v>0.731402298850575</v>
      </c>
      <c r="L14" s="17">
        <f t="shared" si="1"/>
        <v>0.799544409613375</v>
      </c>
      <c r="M14" s="17">
        <f t="shared" si="1"/>
        <v>0.638537095088819</v>
      </c>
      <c r="N14" s="17">
        <f t="shared" si="1"/>
        <v>1.39838871473354</v>
      </c>
      <c r="O14" s="17">
        <f t="shared" si="1"/>
        <v>1.21354231974922</v>
      </c>
      <c r="P14" s="17">
        <f t="shared" si="1"/>
        <v>1.10354858934169</v>
      </c>
      <c r="Q14" s="17">
        <f t="shared" si="1"/>
        <v>1.08412330198537</v>
      </c>
      <c r="R14" s="17">
        <f t="shared" si="1"/>
        <v>1.00808150470219</v>
      </c>
      <c r="S14" s="17">
        <f t="shared" si="1"/>
        <v>0.883908045977011</v>
      </c>
      <c r="T14" s="17">
        <f t="shared" si="1"/>
        <v>0.708664576802508</v>
      </c>
      <c r="U14" s="17">
        <f t="shared" si="1"/>
        <v>0.973458725182863</v>
      </c>
      <c r="V14" s="17">
        <f t="shared" si="1"/>
        <v>0.969550679205852</v>
      </c>
    </row>
    <row r="15" spans="1:22">
      <c r="A15" s="19" t="s">
        <v>104</v>
      </c>
      <c r="B15" s="19">
        <v>2132.3</v>
      </c>
      <c r="C15" s="19">
        <v>1696.2</v>
      </c>
      <c r="D15" s="20">
        <v>2733.2</v>
      </c>
      <c r="E15" s="19">
        <v>1732.5</v>
      </c>
      <c r="F15" s="20">
        <v>1599.1</v>
      </c>
      <c r="G15" s="19">
        <v>1178.4</v>
      </c>
      <c r="H15" s="19">
        <v>1634.1</v>
      </c>
      <c r="I15" s="19">
        <v>1579.8</v>
      </c>
      <c r="J15" s="19">
        <v>2128.6</v>
      </c>
      <c r="K15" s="19">
        <v>1379.1</v>
      </c>
      <c r="L15" s="19">
        <v>1668.5</v>
      </c>
      <c r="M15" s="19">
        <v>1286.5</v>
      </c>
      <c r="N15" s="19">
        <v>1763.3</v>
      </c>
      <c r="O15" s="19">
        <v>2456.4</v>
      </c>
      <c r="P15" s="19">
        <v>2009.2</v>
      </c>
      <c r="Q15" s="19">
        <v>3475.6</v>
      </c>
      <c r="R15" s="19"/>
      <c r="S15" s="19"/>
      <c r="T15" s="5">
        <v>1785.8</v>
      </c>
      <c r="U15" s="5">
        <v>1836.8</v>
      </c>
      <c r="V15" s="5">
        <v>2189</v>
      </c>
    </row>
    <row r="16" spans="1:22">
      <c r="A16" s="19" t="s">
        <v>108</v>
      </c>
      <c r="B16" s="21">
        <v>0</v>
      </c>
      <c r="C16" s="21">
        <v>3828.5</v>
      </c>
      <c r="D16" s="22">
        <v>0</v>
      </c>
      <c r="E16" s="21">
        <v>4465.7</v>
      </c>
      <c r="F16" s="22">
        <v>1599.1</v>
      </c>
      <c r="G16" s="21">
        <v>1178.4</v>
      </c>
      <c r="H16" s="21">
        <v>1634.1</v>
      </c>
      <c r="I16" s="21">
        <v>0</v>
      </c>
      <c r="J16" s="21">
        <v>0</v>
      </c>
      <c r="K16" s="21">
        <v>5087.5</v>
      </c>
      <c r="L16" s="21">
        <v>1668.5</v>
      </c>
      <c r="M16" s="21">
        <v>0</v>
      </c>
      <c r="N16" s="21">
        <v>0</v>
      </c>
      <c r="O16" s="21">
        <v>5519.2</v>
      </c>
      <c r="P16" s="21">
        <v>1996.2</v>
      </c>
      <c r="Q16" s="21">
        <v>3475.6</v>
      </c>
      <c r="R16" s="21"/>
      <c r="S16" s="21"/>
      <c r="T16" s="5">
        <v>0</v>
      </c>
      <c r="U16" s="5">
        <v>0</v>
      </c>
      <c r="V16" s="5">
        <v>5811.6</v>
      </c>
    </row>
    <row r="17" spans="1:22">
      <c r="A17" s="23" t="s">
        <v>143</v>
      </c>
      <c r="B17" s="5"/>
      <c r="C17" s="5"/>
      <c r="D17" s="13"/>
      <c r="E17" s="5"/>
      <c r="F17" s="13"/>
      <c r="G17" s="5"/>
      <c r="H17" s="5"/>
      <c r="I17" s="5"/>
      <c r="J17" s="5"/>
      <c r="K17" s="5"/>
      <c r="L17" s="5"/>
      <c r="M17" s="5"/>
      <c r="N17" s="5"/>
      <c r="O17" s="27" t="s">
        <v>116</v>
      </c>
      <c r="P17" s="27" t="s">
        <v>117</v>
      </c>
      <c r="Q17" s="5"/>
      <c r="R17" s="5"/>
      <c r="S17" s="5"/>
      <c r="T17" s="30" t="s">
        <v>144</v>
      </c>
      <c r="U17" s="30"/>
      <c r="V17" s="30"/>
    </row>
    <row r="18" spans="1:19">
      <c r="A18" s="23"/>
      <c r="B18" s="24" t="s">
        <v>129</v>
      </c>
      <c r="C18" s="24"/>
      <c r="D18" s="25" t="s">
        <v>130</v>
      </c>
      <c r="E18" s="26"/>
      <c r="F18" s="13"/>
      <c r="G18" s="5"/>
      <c r="H18" s="5"/>
      <c r="I18" s="28" t="s">
        <v>131</v>
      </c>
      <c r="J18" s="25"/>
      <c r="K18" s="26"/>
      <c r="L18" s="5"/>
      <c r="M18" s="28" t="s">
        <v>132</v>
      </c>
      <c r="N18" s="25"/>
      <c r="O18" s="26"/>
      <c r="P18" s="5"/>
      <c r="Q18" s="5"/>
      <c r="R18" s="5"/>
      <c r="S18" s="5"/>
    </row>
  </sheetData>
  <mergeCells count="6">
    <mergeCell ref="T17:V17"/>
    <mergeCell ref="B18:C18"/>
    <mergeCell ref="D18:E18"/>
    <mergeCell ref="I18:K18"/>
    <mergeCell ref="M18:O18"/>
    <mergeCell ref="A17:A18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workbookViewId="0">
      <selection activeCell="B14" sqref="B14"/>
    </sheetView>
  </sheetViews>
  <sheetFormatPr defaultColWidth="9" defaultRowHeight="13.5" outlineLevelCol="6"/>
  <cols>
    <col min="2" max="4" width="9.125"/>
  </cols>
  <sheetData>
    <row r="1" spans="1:7">
      <c r="A1" s="1"/>
      <c r="B1" s="2">
        <v>42669</v>
      </c>
      <c r="C1" s="2">
        <v>42670</v>
      </c>
      <c r="D1" s="2">
        <v>42671</v>
      </c>
      <c r="E1" s="2">
        <v>42611</v>
      </c>
      <c r="F1" s="2">
        <v>42612</v>
      </c>
      <c r="G1" s="2">
        <v>42613</v>
      </c>
    </row>
    <row r="2" spans="1:2">
      <c r="A2" s="3" t="s">
        <v>82</v>
      </c>
      <c r="B2">
        <v>5003.62</v>
      </c>
    </row>
    <row r="3" spans="1:2">
      <c r="A3" s="1" t="s">
        <v>145</v>
      </c>
      <c r="B3">
        <v>2586.12</v>
      </c>
    </row>
    <row r="4" spans="1:1">
      <c r="A4" s="1" t="s">
        <v>146</v>
      </c>
    </row>
    <row r="5" spans="1:2">
      <c r="A5" s="1" t="s">
        <v>85</v>
      </c>
      <c r="B5">
        <v>66</v>
      </c>
    </row>
    <row r="6" spans="1:2">
      <c r="A6" s="1" t="s">
        <v>86</v>
      </c>
      <c r="B6">
        <v>170.32</v>
      </c>
    </row>
    <row r="7" spans="1:2">
      <c r="A7" s="1" t="s">
        <v>87</v>
      </c>
      <c r="B7">
        <v>376.21</v>
      </c>
    </row>
    <row r="8" spans="1:2">
      <c r="A8" s="1" t="s">
        <v>88</v>
      </c>
      <c r="B8">
        <v>847.24</v>
      </c>
    </row>
    <row r="9" spans="1:1">
      <c r="A9" s="1" t="s">
        <v>90</v>
      </c>
    </row>
    <row r="10" spans="1:1">
      <c r="A10" s="1" t="s">
        <v>91</v>
      </c>
    </row>
    <row r="11" spans="1:1">
      <c r="A11" s="1" t="s">
        <v>92</v>
      </c>
    </row>
    <row r="12" spans="1:2">
      <c r="A12" s="1" t="s">
        <v>95</v>
      </c>
      <c r="B12">
        <v>32.3</v>
      </c>
    </row>
    <row r="13" spans="1:1">
      <c r="A13" s="1" t="s">
        <v>101</v>
      </c>
    </row>
    <row r="14" spans="1:2">
      <c r="A14" s="4" t="s">
        <v>102</v>
      </c>
      <c r="B14">
        <v>957.73</v>
      </c>
    </row>
    <row r="15" spans="1:1">
      <c r="A15" s="1" t="s">
        <v>103</v>
      </c>
    </row>
    <row r="16" spans="1:1">
      <c r="A16" s="5" t="s">
        <v>104</v>
      </c>
    </row>
    <row r="17" spans="1:1">
      <c r="A17" s="5" t="s">
        <v>108</v>
      </c>
    </row>
    <row r="18" spans="1:1">
      <c r="A18" s="6"/>
    </row>
    <row r="19" spans="1:1">
      <c r="A19" s="6"/>
    </row>
    <row r="20" spans="1:1">
      <c r="A20" s="7" t="s">
        <v>141</v>
      </c>
    </row>
    <row r="21" spans="1:1">
      <c r="A21" s="7" t="s">
        <v>142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日销</vt:lpstr>
      <vt:lpstr>财务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2016-05-07T12:57:00Z</dcterms:created>
  <dcterms:modified xsi:type="dcterms:W3CDTF">2016-12-08T07:10:39Z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