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04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17" i="1"/>
  <c r="O17"/>
  <c r="K17"/>
  <c r="J17"/>
  <c r="F17"/>
  <c r="O16"/>
  <c r="P16" s="1"/>
  <c r="K16"/>
  <c r="J16"/>
  <c r="F16"/>
  <c r="P15"/>
  <c r="O15"/>
  <c r="K15"/>
  <c r="J15"/>
  <c r="F15"/>
  <c r="O14"/>
  <c r="P14" s="1"/>
  <c r="K14"/>
  <c r="J14"/>
  <c r="F14"/>
  <c r="P13"/>
  <c r="O13"/>
  <c r="K13"/>
  <c r="J13"/>
  <c r="F13"/>
  <c r="O12"/>
  <c r="M12"/>
  <c r="K12"/>
  <c r="J12"/>
  <c r="P12" s="1"/>
  <c r="H12"/>
  <c r="O11"/>
  <c r="K11"/>
  <c r="J11"/>
  <c r="P11" s="1"/>
  <c r="F11"/>
</calcChain>
</file>

<file path=xl/sharedStrings.xml><?xml version="1.0" encoding="utf-8"?>
<sst xmlns="http://schemas.openxmlformats.org/spreadsheetml/2006/main" count="95" uniqueCount="48">
  <si>
    <t>四川太极新都区马超东路店</t>
  </si>
  <si>
    <t>新都片区</t>
  </si>
  <si>
    <t>四川太极新都区新繁镇繁江北路药店</t>
  </si>
  <si>
    <t>四川太极新都区新泰西路药店</t>
  </si>
  <si>
    <t>开店年份</t>
  </si>
  <si>
    <t>门店ID</t>
  </si>
  <si>
    <t>门店名称</t>
  </si>
  <si>
    <t>片区名称</t>
  </si>
  <si>
    <t>含税销售收入</t>
  </si>
  <si>
    <t>不含税销售毛利率</t>
  </si>
  <si>
    <t>2011年利润情况</t>
  </si>
  <si>
    <t>四川太极青白江区华金大道二段药店</t>
  </si>
  <si>
    <t>四川太极新都三河场镇天海路药店</t>
  </si>
  <si>
    <t>保本点=费用总额/毛利率*1.15</t>
    <phoneticPr fontId="23" type="noConversion"/>
  </si>
  <si>
    <t>12年利润总额</t>
    <phoneticPr fontId="23" type="noConversion"/>
  </si>
  <si>
    <t>12年费用总额</t>
    <phoneticPr fontId="23" type="noConversion"/>
  </si>
  <si>
    <t>新都区大丰镇华美东街</t>
    <phoneticPr fontId="24" type="noConversion"/>
  </si>
  <si>
    <t>新都区大丰镇三元社区二社88号1幢1单元1楼8号</t>
    <phoneticPr fontId="24" type="noConversion"/>
  </si>
  <si>
    <t>2011.12.1-2014.11.30</t>
    <phoneticPr fontId="24" type="noConversion"/>
  </si>
  <si>
    <t>/</t>
    <phoneticPr fontId="24" type="noConversion"/>
  </si>
  <si>
    <t>新都区新繁镇繁江北路药店</t>
    <phoneticPr fontId="24" type="noConversion"/>
  </si>
  <si>
    <t>新都区新繁镇繁江北路115、117、119号</t>
    <phoneticPr fontId="24" type="noConversion"/>
  </si>
  <si>
    <t>2011.12.13-2021.12.12</t>
    <phoneticPr fontId="24" type="noConversion"/>
  </si>
  <si>
    <t>12.6.23分租二楼120㎡</t>
    <phoneticPr fontId="24" type="noConversion"/>
  </si>
  <si>
    <t>门店</t>
    <phoneticPr fontId="24" type="noConversion"/>
  </si>
  <si>
    <t>租赁房屋地址</t>
    <phoneticPr fontId="24" type="noConversion"/>
  </si>
  <si>
    <t>房屋面积（平方米）</t>
    <phoneticPr fontId="24" type="noConversion"/>
  </si>
  <si>
    <t>起止时间</t>
    <phoneticPr fontId="24" type="noConversion"/>
  </si>
  <si>
    <t>12原合同应付租金</t>
    <phoneticPr fontId="24" type="noConversion"/>
  </si>
  <si>
    <t>退租降费</t>
    <phoneticPr fontId="24" type="noConversion"/>
  </si>
  <si>
    <t>分租降费</t>
    <phoneticPr fontId="24" type="noConversion"/>
  </si>
  <si>
    <t>房东降费</t>
    <phoneticPr fontId="24" type="noConversion"/>
  </si>
  <si>
    <t>12实付租金</t>
    <phoneticPr fontId="24" type="noConversion"/>
  </si>
  <si>
    <t>13原合同应付金额</t>
    <phoneticPr fontId="24" type="noConversion"/>
  </si>
  <si>
    <t>13实付租金</t>
    <phoneticPr fontId="24" type="noConversion"/>
  </si>
  <si>
    <t>对比增加</t>
    <phoneticPr fontId="24" type="noConversion"/>
  </si>
  <si>
    <t>备注</t>
    <phoneticPr fontId="24" type="noConversion"/>
  </si>
  <si>
    <t>新都区新都镇新泰西路药店</t>
    <phoneticPr fontId="24" type="noConversion"/>
  </si>
  <si>
    <t>新都区新都镇新泰西路145号</t>
    <phoneticPr fontId="24" type="noConversion"/>
  </si>
  <si>
    <t>2011.6.9-2021.6.8</t>
    <phoneticPr fontId="24" type="noConversion"/>
  </si>
  <si>
    <t>/</t>
    <phoneticPr fontId="24" type="noConversion"/>
  </si>
  <si>
    <t>青白江区华金大道二段药店</t>
    <phoneticPr fontId="24" type="noConversion"/>
  </si>
  <si>
    <t>青白江区华金大道二段549号附2号2栋1楼1号</t>
    <phoneticPr fontId="24" type="noConversion"/>
  </si>
  <si>
    <t>2011.4.15-2021.10.15</t>
    <phoneticPr fontId="24" type="noConversion"/>
  </si>
  <si>
    <t>青白江区华金大道二段549号附2号2栋1楼2号</t>
    <phoneticPr fontId="24" type="noConversion"/>
  </si>
  <si>
    <t>新都区三河镇天海路药店</t>
    <phoneticPr fontId="24" type="noConversion"/>
  </si>
  <si>
    <t>新都区三河镇天府江南16栋1楼19号</t>
    <phoneticPr fontId="24" type="noConversion"/>
  </si>
  <si>
    <t>2010.11.1-2020.10.30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</si>
</sst>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/>
    <xf numFmtId="0" fontId="9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9" fillId="0" borderId="10" xfId="1" applyFont="1" applyBorder="1">
      <alignment vertical="center"/>
    </xf>
    <xf numFmtId="176" fontId="19" fillId="0" borderId="10" xfId="26" applyNumberFormat="1" applyFont="1" applyFill="1" applyBorder="1" applyAlignment="1">
      <alignment horizontal="center"/>
    </xf>
    <xf numFmtId="10" fontId="19" fillId="0" borderId="10" xfId="26" applyNumberFormat="1" applyFont="1" applyFill="1" applyBorder="1" applyAlignment="1">
      <alignment horizontal="center"/>
    </xf>
    <xf numFmtId="176" fontId="22" fillId="0" borderId="10" xfId="26" applyNumberFormat="1" applyFont="1" applyFill="1" applyBorder="1" applyAlignment="1">
      <alignment horizontal="center"/>
    </xf>
    <xf numFmtId="0" fontId="19" fillId="0" borderId="10" xfId="1" applyFont="1" applyBorder="1" applyAlignment="1">
      <alignment horizontal="center" vertical="center"/>
    </xf>
    <xf numFmtId="176" fontId="20" fillId="0" borderId="10" xfId="26" applyNumberFormat="1" applyFont="1" applyFill="1" applyBorder="1" applyAlignment="1">
      <alignment horizontal="center" vertical="center" wrapText="1"/>
    </xf>
    <xf numFmtId="0" fontId="20" fillId="0" borderId="10" xfId="44" applyFont="1" applyBorder="1" applyAlignment="1">
      <alignment horizontal="center" vertical="center"/>
    </xf>
    <xf numFmtId="10" fontId="20" fillId="0" borderId="10" xfId="26" applyNumberFormat="1" applyFont="1" applyFill="1" applyBorder="1" applyAlignment="1">
      <alignment horizontal="center" vertical="center" wrapText="1"/>
    </xf>
    <xf numFmtId="0" fontId="19" fillId="0" borderId="10" xfId="69" applyFont="1" applyBorder="1">
      <alignment vertical="center"/>
    </xf>
    <xf numFmtId="176" fontId="19" fillId="0" borderId="10" xfId="26" applyNumberFormat="1" applyFont="1" applyFill="1" applyBorder="1" applyAlignment="1">
      <alignment horizontal="center"/>
    </xf>
    <xf numFmtId="10" fontId="19" fillId="0" borderId="10" xfId="26" applyNumberFormat="1" applyFont="1" applyFill="1" applyBorder="1" applyAlignment="1">
      <alignment horizontal="center"/>
    </xf>
    <xf numFmtId="176" fontId="22" fillId="0" borderId="10" xfId="26" applyNumberFormat="1" applyFont="1" applyFill="1" applyBorder="1" applyAlignment="1">
      <alignment horizontal="center"/>
    </xf>
    <xf numFmtId="0" fontId="19" fillId="0" borderId="10" xfId="69" applyFont="1" applyBorder="1" applyAlignment="1">
      <alignment horizontal="center" vertical="center"/>
    </xf>
    <xf numFmtId="0" fontId="19" fillId="0" borderId="10" xfId="111" applyFont="1" applyBorder="1">
      <alignment vertical="center"/>
    </xf>
    <xf numFmtId="176" fontId="19" fillId="0" borderId="10" xfId="26" applyNumberFormat="1" applyFont="1" applyFill="1" applyBorder="1" applyAlignment="1">
      <alignment horizontal="center"/>
    </xf>
    <xf numFmtId="10" fontId="19" fillId="0" borderId="10" xfId="26" applyNumberFormat="1" applyFont="1" applyFill="1" applyBorder="1" applyAlignment="1">
      <alignment horizontal="center"/>
    </xf>
    <xf numFmtId="176" fontId="22" fillId="0" borderId="10" xfId="26" applyNumberFormat="1" applyFont="1" applyFill="1" applyBorder="1" applyAlignment="1">
      <alignment horizontal="center"/>
    </xf>
    <xf numFmtId="0" fontId="19" fillId="0" borderId="10" xfId="111" applyFont="1" applyBorder="1" applyAlignment="1">
      <alignment horizontal="center" vertical="center"/>
    </xf>
    <xf numFmtId="176" fontId="21" fillId="0" borderId="10" xfId="26" applyNumberFormat="1" applyFont="1" applyFill="1" applyBorder="1" applyAlignment="1">
      <alignment horizontal="center" vertical="center" wrapText="1"/>
    </xf>
    <xf numFmtId="176" fontId="21" fillId="0" borderId="10" xfId="26" applyNumberFormat="1" applyFont="1" applyFill="1" applyBorder="1" applyAlignment="1">
      <alignment vertical="center" wrapText="1"/>
    </xf>
    <xf numFmtId="0" fontId="19" fillId="0" borderId="0" xfId="111" applyFont="1" applyFill="1" applyBorder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176" fontId="19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170">
    <cellStyle name="20% - 强调文字颜色 1 2" xfId="2"/>
    <cellStyle name="20% - 强调文字颜色 1 3" xfId="45"/>
    <cellStyle name="20% - 强调文字颜色 1 4" xfId="87"/>
    <cellStyle name="20% - 强调文字颜色 1 5" xfId="129"/>
    <cellStyle name="20% - 强调文字颜色 2 2" xfId="3"/>
    <cellStyle name="20% - 强调文字颜色 2 3" xfId="46"/>
    <cellStyle name="20% - 强调文字颜色 2 4" xfId="88"/>
    <cellStyle name="20% - 强调文字颜色 2 5" xfId="130"/>
    <cellStyle name="20% - 强调文字颜色 3 2" xfId="4"/>
    <cellStyle name="20% - 强调文字颜色 3 3" xfId="47"/>
    <cellStyle name="20% - 强调文字颜色 3 4" xfId="89"/>
    <cellStyle name="20% - 强调文字颜色 3 5" xfId="131"/>
    <cellStyle name="20% - 强调文字颜色 4 2" xfId="5"/>
    <cellStyle name="20% - 强调文字颜色 4 3" xfId="48"/>
    <cellStyle name="20% - 强调文字颜色 4 4" xfId="90"/>
    <cellStyle name="20% - 强调文字颜色 4 5" xfId="132"/>
    <cellStyle name="20% - 强调文字颜色 5 2" xfId="6"/>
    <cellStyle name="20% - 强调文字颜色 5 3" xfId="49"/>
    <cellStyle name="20% - 强调文字颜色 5 4" xfId="91"/>
    <cellStyle name="20% - 强调文字颜色 5 5" xfId="133"/>
    <cellStyle name="20% - 强调文字颜色 6 2" xfId="7"/>
    <cellStyle name="20% - 强调文字颜色 6 3" xfId="50"/>
    <cellStyle name="20% - 强调文字颜色 6 4" xfId="92"/>
    <cellStyle name="20% - 强调文字颜色 6 5" xfId="134"/>
    <cellStyle name="40% - 强调文字颜色 1 2" xfId="8"/>
    <cellStyle name="40% - 强调文字颜色 1 3" xfId="51"/>
    <cellStyle name="40% - 强调文字颜色 1 4" xfId="93"/>
    <cellStyle name="40% - 强调文字颜色 1 5" xfId="135"/>
    <cellStyle name="40% - 强调文字颜色 2 2" xfId="9"/>
    <cellStyle name="40% - 强调文字颜色 2 3" xfId="52"/>
    <cellStyle name="40% - 强调文字颜色 2 4" xfId="94"/>
    <cellStyle name="40% - 强调文字颜色 2 5" xfId="136"/>
    <cellStyle name="40% - 强调文字颜色 3 2" xfId="10"/>
    <cellStyle name="40% - 强调文字颜色 3 3" xfId="53"/>
    <cellStyle name="40% - 强调文字颜色 3 4" xfId="95"/>
    <cellStyle name="40% - 强调文字颜色 3 5" xfId="137"/>
    <cellStyle name="40% - 强调文字颜色 4 2" xfId="11"/>
    <cellStyle name="40% - 强调文字颜色 4 3" xfId="54"/>
    <cellStyle name="40% - 强调文字颜色 4 4" xfId="96"/>
    <cellStyle name="40% - 强调文字颜色 4 5" xfId="138"/>
    <cellStyle name="40% - 强调文字颜色 5 2" xfId="12"/>
    <cellStyle name="40% - 强调文字颜色 5 3" xfId="55"/>
    <cellStyle name="40% - 强调文字颜色 5 4" xfId="97"/>
    <cellStyle name="40% - 强调文字颜色 5 5" xfId="139"/>
    <cellStyle name="40% - 强调文字颜色 6 2" xfId="13"/>
    <cellStyle name="40% - 强调文字颜色 6 3" xfId="56"/>
    <cellStyle name="40% - 强调文字颜色 6 4" xfId="98"/>
    <cellStyle name="40% - 强调文字颜色 6 5" xfId="140"/>
    <cellStyle name="60% - 强调文字颜色 1 2" xfId="14"/>
    <cellStyle name="60% - 强调文字颜色 1 3" xfId="57"/>
    <cellStyle name="60% - 强调文字颜色 1 4" xfId="99"/>
    <cellStyle name="60% - 强调文字颜色 1 5" xfId="141"/>
    <cellStyle name="60% - 强调文字颜色 2 2" xfId="15"/>
    <cellStyle name="60% - 强调文字颜色 2 3" xfId="58"/>
    <cellStyle name="60% - 强调文字颜色 2 4" xfId="100"/>
    <cellStyle name="60% - 强调文字颜色 2 5" xfId="142"/>
    <cellStyle name="60% - 强调文字颜色 3 2" xfId="16"/>
    <cellStyle name="60% - 强调文字颜色 3 3" xfId="59"/>
    <cellStyle name="60% - 强调文字颜色 3 4" xfId="101"/>
    <cellStyle name="60% - 强调文字颜色 3 5" xfId="143"/>
    <cellStyle name="60% - 强调文字颜色 4 2" xfId="17"/>
    <cellStyle name="60% - 强调文字颜色 4 3" xfId="60"/>
    <cellStyle name="60% - 强调文字颜色 4 4" xfId="102"/>
    <cellStyle name="60% - 强调文字颜色 4 5" xfId="144"/>
    <cellStyle name="60% - 强调文字颜色 5 2" xfId="18"/>
    <cellStyle name="60% - 强调文字颜色 5 3" xfId="61"/>
    <cellStyle name="60% - 强调文字颜色 5 4" xfId="103"/>
    <cellStyle name="60% - 强调文字颜色 5 5" xfId="145"/>
    <cellStyle name="60% - 强调文字颜色 6 2" xfId="19"/>
    <cellStyle name="60% - 强调文字颜色 6 3" xfId="62"/>
    <cellStyle name="60% - 强调文字颜色 6 4" xfId="104"/>
    <cellStyle name="60% - 强调文字颜色 6 5" xfId="146"/>
    <cellStyle name="标题 1 2" xfId="21"/>
    <cellStyle name="标题 1 3" xfId="64"/>
    <cellStyle name="标题 1 4" xfId="106"/>
    <cellStyle name="标题 1 5" xfId="148"/>
    <cellStyle name="标题 2 2" xfId="22"/>
    <cellStyle name="标题 2 3" xfId="65"/>
    <cellStyle name="标题 2 4" xfId="107"/>
    <cellStyle name="标题 2 5" xfId="149"/>
    <cellStyle name="标题 3 2" xfId="23"/>
    <cellStyle name="标题 3 3" xfId="66"/>
    <cellStyle name="标题 3 4" xfId="108"/>
    <cellStyle name="标题 3 5" xfId="150"/>
    <cellStyle name="标题 4 2" xfId="24"/>
    <cellStyle name="标题 4 3" xfId="67"/>
    <cellStyle name="标题 4 4" xfId="109"/>
    <cellStyle name="标题 4 5" xfId="151"/>
    <cellStyle name="标题 5" xfId="20"/>
    <cellStyle name="标题 6" xfId="63"/>
    <cellStyle name="标题 7" xfId="105"/>
    <cellStyle name="标题 8" xfId="147"/>
    <cellStyle name="差 2" xfId="25"/>
    <cellStyle name="差 3" xfId="68"/>
    <cellStyle name="差 4" xfId="110"/>
    <cellStyle name="差 5" xfId="152"/>
    <cellStyle name="常规" xfId="0" builtinId="0"/>
    <cellStyle name="常规 2" xfId="1"/>
    <cellStyle name="常规 3" xfId="44"/>
    <cellStyle name="常规 4" xfId="69"/>
    <cellStyle name="常规 5" xfId="111"/>
    <cellStyle name="常规_Sheet1" xfId="26"/>
    <cellStyle name="好 2" xfId="27"/>
    <cellStyle name="好 3" xfId="70"/>
    <cellStyle name="好 4" xfId="112"/>
    <cellStyle name="好 5" xfId="153"/>
    <cellStyle name="汇总 2" xfId="28"/>
    <cellStyle name="汇总 3" xfId="71"/>
    <cellStyle name="汇总 4" xfId="113"/>
    <cellStyle name="汇总 5" xfId="154"/>
    <cellStyle name="计算 2" xfId="29"/>
    <cellStyle name="计算 3" xfId="72"/>
    <cellStyle name="计算 4" xfId="114"/>
    <cellStyle name="计算 5" xfId="155"/>
    <cellStyle name="检查单元格 2" xfId="30"/>
    <cellStyle name="检查单元格 3" xfId="73"/>
    <cellStyle name="检查单元格 4" xfId="115"/>
    <cellStyle name="检查单元格 5" xfId="156"/>
    <cellStyle name="解释性文本 2" xfId="31"/>
    <cellStyle name="解释性文本 3" xfId="74"/>
    <cellStyle name="解释性文本 4" xfId="116"/>
    <cellStyle name="解释性文本 5" xfId="157"/>
    <cellStyle name="警告文本 2" xfId="32"/>
    <cellStyle name="警告文本 3" xfId="75"/>
    <cellStyle name="警告文本 4" xfId="117"/>
    <cellStyle name="警告文本 5" xfId="158"/>
    <cellStyle name="链接单元格 2" xfId="33"/>
    <cellStyle name="链接单元格 3" xfId="76"/>
    <cellStyle name="链接单元格 4" xfId="118"/>
    <cellStyle name="链接单元格 5" xfId="159"/>
    <cellStyle name="强调文字颜色 1 2" xfId="34"/>
    <cellStyle name="强调文字颜色 1 3" xfId="77"/>
    <cellStyle name="强调文字颜色 1 4" xfId="119"/>
    <cellStyle name="强调文字颜色 1 5" xfId="160"/>
    <cellStyle name="强调文字颜色 2 2" xfId="35"/>
    <cellStyle name="强调文字颜色 2 3" xfId="78"/>
    <cellStyle name="强调文字颜色 2 4" xfId="120"/>
    <cellStyle name="强调文字颜色 2 5" xfId="161"/>
    <cellStyle name="强调文字颜色 3 2" xfId="36"/>
    <cellStyle name="强调文字颜色 3 3" xfId="79"/>
    <cellStyle name="强调文字颜色 3 4" xfId="121"/>
    <cellStyle name="强调文字颜色 3 5" xfId="162"/>
    <cellStyle name="强调文字颜色 4 2" xfId="37"/>
    <cellStyle name="强调文字颜色 4 3" xfId="80"/>
    <cellStyle name="强调文字颜色 4 4" xfId="122"/>
    <cellStyle name="强调文字颜色 4 5" xfId="163"/>
    <cellStyle name="强调文字颜色 5 2" xfId="38"/>
    <cellStyle name="强调文字颜色 5 3" xfId="81"/>
    <cellStyle name="强调文字颜色 5 4" xfId="123"/>
    <cellStyle name="强调文字颜色 5 5" xfId="164"/>
    <cellStyle name="强调文字颜色 6 2" xfId="39"/>
    <cellStyle name="强调文字颜色 6 3" xfId="82"/>
    <cellStyle name="强调文字颜色 6 4" xfId="124"/>
    <cellStyle name="强调文字颜色 6 5" xfId="165"/>
    <cellStyle name="适中 2" xfId="40"/>
    <cellStyle name="适中 3" xfId="83"/>
    <cellStyle name="适中 4" xfId="125"/>
    <cellStyle name="适中 5" xfId="166"/>
    <cellStyle name="输出 2" xfId="41"/>
    <cellStyle name="输出 3" xfId="84"/>
    <cellStyle name="输出 4" xfId="126"/>
    <cellStyle name="输出 5" xfId="167"/>
    <cellStyle name="输入 2" xfId="42"/>
    <cellStyle name="输入 3" xfId="85"/>
    <cellStyle name="输入 4" xfId="127"/>
    <cellStyle name="输入 5" xfId="168"/>
    <cellStyle name="注释 2" xfId="43"/>
    <cellStyle name="注释 3" xfId="86"/>
    <cellStyle name="注释 4" xfId="128"/>
    <cellStyle name="注释 5" xfId="1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10" workbookViewId="0">
      <selection activeCell="C10" sqref="C10"/>
    </sheetView>
  </sheetViews>
  <sheetFormatPr defaultRowHeight="13.5"/>
  <cols>
    <col min="3" max="3" width="25.125" customWidth="1"/>
  </cols>
  <sheetData>
    <row r="1" spans="1:17" ht="40.5" customHeight="1">
      <c r="A1" s="7" t="s">
        <v>4</v>
      </c>
      <c r="B1" s="7" t="s">
        <v>5</v>
      </c>
      <c r="C1" s="7" t="s">
        <v>6</v>
      </c>
      <c r="D1" s="7" t="s">
        <v>7</v>
      </c>
      <c r="E1" s="6" t="s">
        <v>8</v>
      </c>
      <c r="F1" s="8" t="s">
        <v>9</v>
      </c>
      <c r="G1" s="19" t="s">
        <v>14</v>
      </c>
      <c r="H1" s="6" t="s">
        <v>10</v>
      </c>
      <c r="I1" s="20" t="s">
        <v>15</v>
      </c>
    </row>
    <row r="2" spans="1:17">
      <c r="A2" s="5">
        <v>2011</v>
      </c>
      <c r="B2" s="5">
        <v>709</v>
      </c>
      <c r="C2" s="1" t="s">
        <v>0</v>
      </c>
      <c r="D2" s="1" t="s">
        <v>1</v>
      </c>
      <c r="E2" s="2">
        <v>31.654997999999999</v>
      </c>
      <c r="F2" s="3">
        <v>0.3518927835191244</v>
      </c>
      <c r="G2" s="4">
        <v>-20.438089377719997</v>
      </c>
      <c r="H2" s="2">
        <v>-7.4574241292000005</v>
      </c>
      <c r="I2" s="4">
        <v>32.683930397919994</v>
      </c>
    </row>
    <row r="3" spans="1:17">
      <c r="A3" s="5">
        <v>2011</v>
      </c>
      <c r="B3" s="5">
        <v>730</v>
      </c>
      <c r="C3" s="1" t="s">
        <v>2</v>
      </c>
      <c r="D3" s="1" t="s">
        <v>1</v>
      </c>
      <c r="E3" s="2">
        <v>73.481245999999999</v>
      </c>
      <c r="F3" s="3">
        <v>0.33364508894835915</v>
      </c>
      <c r="G3" s="4">
        <v>-16.222963037971418</v>
      </c>
      <c r="H3" s="2">
        <v>-0.91549999999999998</v>
      </c>
      <c r="I3" s="4">
        <v>38.00788477837142</v>
      </c>
    </row>
    <row r="4" spans="1:17">
      <c r="A4" s="5">
        <v>2011</v>
      </c>
      <c r="B4" s="5">
        <v>597</v>
      </c>
      <c r="C4" s="1" t="s">
        <v>3</v>
      </c>
      <c r="D4" s="1" t="s">
        <v>1</v>
      </c>
      <c r="E4" s="2">
        <v>26.147563000000002</v>
      </c>
      <c r="F4" s="3">
        <v>0.30368674155807246</v>
      </c>
      <c r="G4" s="4">
        <v>-15.715113409678574</v>
      </c>
      <c r="H4" s="2">
        <v>-7.9504941300000009</v>
      </c>
      <c r="I4" s="4">
        <v>22.919536667678575</v>
      </c>
    </row>
    <row r="5" spans="1:17">
      <c r="A5" s="13">
        <v>2011</v>
      </c>
      <c r="B5" s="13">
        <v>593</v>
      </c>
      <c r="C5" s="9" t="s">
        <v>11</v>
      </c>
      <c r="D5" s="9" t="s">
        <v>1</v>
      </c>
      <c r="E5" s="10">
        <v>33.623978999999999</v>
      </c>
      <c r="F5" s="11">
        <v>0.33350808470300891</v>
      </c>
      <c r="G5" s="12">
        <v>-23.101393460300006</v>
      </c>
      <c r="H5" s="10">
        <v>-11.617335266400001</v>
      </c>
      <c r="I5" s="12">
        <v>33.2878020355</v>
      </c>
    </row>
    <row r="6" spans="1:17">
      <c r="A6" s="14">
        <v>2010</v>
      </c>
      <c r="B6" s="14">
        <v>518</v>
      </c>
      <c r="C6" s="14" t="s">
        <v>12</v>
      </c>
      <c r="D6" s="15">
        <v>78.142060999999998</v>
      </c>
      <c r="E6" s="16">
        <v>0.33662503198242044</v>
      </c>
      <c r="F6" s="17">
        <v>-18.680456928560009</v>
      </c>
      <c r="G6" s="15">
        <v>-11.191810418400001</v>
      </c>
      <c r="H6" s="17">
        <v>41.410458928560004</v>
      </c>
      <c r="I6" s="18"/>
    </row>
    <row r="8" spans="1:17">
      <c r="C8" s="21" t="s">
        <v>13</v>
      </c>
    </row>
    <row r="10" spans="1:17" s="24" customFormat="1" ht="36">
      <c r="A10" s="22"/>
      <c r="B10" s="25" t="s">
        <v>24</v>
      </c>
      <c r="C10" s="25" t="s">
        <v>25</v>
      </c>
      <c r="D10" s="25" t="s">
        <v>26</v>
      </c>
      <c r="E10" s="25" t="s">
        <v>27</v>
      </c>
      <c r="F10" s="25" t="s">
        <v>28</v>
      </c>
      <c r="G10" s="25" t="s">
        <v>29</v>
      </c>
      <c r="H10" s="25" t="s">
        <v>30</v>
      </c>
      <c r="I10" s="25" t="s">
        <v>31</v>
      </c>
      <c r="J10" s="25" t="s">
        <v>32</v>
      </c>
      <c r="K10" s="25" t="s">
        <v>33</v>
      </c>
      <c r="L10" s="25" t="s">
        <v>29</v>
      </c>
      <c r="M10" s="25" t="s">
        <v>30</v>
      </c>
      <c r="N10" s="25" t="s">
        <v>31</v>
      </c>
      <c r="O10" s="25" t="s">
        <v>34</v>
      </c>
      <c r="P10" s="25" t="s">
        <v>35</v>
      </c>
      <c r="Q10" s="25" t="s">
        <v>36</v>
      </c>
    </row>
    <row r="11" spans="1:17" s="24" customFormat="1" ht="48">
      <c r="A11" s="22">
        <v>111</v>
      </c>
      <c r="B11" s="22" t="s">
        <v>16</v>
      </c>
      <c r="C11" s="22" t="s">
        <v>17</v>
      </c>
      <c r="D11" s="22">
        <v>107.49</v>
      </c>
      <c r="E11" s="22" t="s">
        <v>18</v>
      </c>
      <c r="F11" s="23">
        <f>74*107.5*12</f>
        <v>95460</v>
      </c>
      <c r="G11" s="23" t="s">
        <v>19</v>
      </c>
      <c r="H11" s="23" t="s">
        <v>19</v>
      </c>
      <c r="I11" s="23" t="s">
        <v>19</v>
      </c>
      <c r="J11" s="23">
        <f>74*107.5*12</f>
        <v>95460</v>
      </c>
      <c r="K11" s="23">
        <f>74*107.5*12</f>
        <v>95460</v>
      </c>
      <c r="L11" s="23" t="s">
        <v>19</v>
      </c>
      <c r="M11" s="23" t="s">
        <v>19</v>
      </c>
      <c r="N11" s="23" t="s">
        <v>19</v>
      </c>
      <c r="O11" s="23">
        <f>74*107.5*12</f>
        <v>95460</v>
      </c>
      <c r="P11" s="23">
        <f t="shared" ref="P11:P17" si="0">O11-J11</f>
        <v>0</v>
      </c>
      <c r="Q11" s="22"/>
    </row>
    <row r="12" spans="1:17" s="24" customFormat="1" ht="48">
      <c r="A12" s="22">
        <v>112</v>
      </c>
      <c r="B12" s="22" t="s">
        <v>20</v>
      </c>
      <c r="C12" s="22" t="s">
        <v>21</v>
      </c>
      <c r="D12" s="22">
        <v>240.7</v>
      </c>
      <c r="E12" s="22" t="s">
        <v>22</v>
      </c>
      <c r="F12" s="23">
        <v>170000</v>
      </c>
      <c r="G12" s="23" t="s">
        <v>19</v>
      </c>
      <c r="H12" s="23">
        <f>3600*6+3600*7/30</f>
        <v>22440</v>
      </c>
      <c r="I12" s="23" t="s">
        <v>19</v>
      </c>
      <c r="J12" s="23">
        <f>F12-H12</f>
        <v>147560</v>
      </c>
      <c r="K12" s="23">
        <f>170000/12*(11+13/30)+180000/12*17/30</f>
        <v>170472.22222222222</v>
      </c>
      <c r="L12" s="23" t="s">
        <v>19</v>
      </c>
      <c r="M12" s="23">
        <f>3600*(11+12/30)+3808.33*18/30</f>
        <v>43324.998</v>
      </c>
      <c r="N12" s="23" t="s">
        <v>19</v>
      </c>
      <c r="O12" s="23">
        <f>K12-M12</f>
        <v>127147.22422222223</v>
      </c>
      <c r="P12" s="23">
        <f t="shared" si="0"/>
        <v>-20412.775777777773</v>
      </c>
      <c r="Q12" s="22" t="s">
        <v>23</v>
      </c>
    </row>
    <row r="13" spans="1:17" s="24" customFormat="1" ht="24">
      <c r="A13" s="26">
        <v>85</v>
      </c>
      <c r="B13" s="27" t="s">
        <v>37</v>
      </c>
      <c r="C13" s="22" t="s">
        <v>38</v>
      </c>
      <c r="D13" s="22">
        <v>68.930000000000007</v>
      </c>
      <c r="E13" s="22" t="s">
        <v>39</v>
      </c>
      <c r="F13" s="23">
        <f>24814/12*(5+9/30)+26469/12*(6+21/30)</f>
        <v>25738.041666666664</v>
      </c>
      <c r="G13" s="23" t="s">
        <v>40</v>
      </c>
      <c r="H13" s="23" t="s">
        <v>40</v>
      </c>
      <c r="I13" s="23" t="s">
        <v>40</v>
      </c>
      <c r="J13" s="23">
        <f>24814/12*(5+9/30)+26469/12*(6+21/30)</f>
        <v>25738.041666666664</v>
      </c>
      <c r="K13" s="23">
        <f>26469/12*(5+9/30)+28123/12*(6+21/30)</f>
        <v>27392.483333333337</v>
      </c>
      <c r="L13" s="23" t="s">
        <v>40</v>
      </c>
      <c r="M13" s="23" t="s">
        <v>40</v>
      </c>
      <c r="N13" s="23" t="s">
        <v>40</v>
      </c>
      <c r="O13" s="23">
        <f>26469/12*(5+9/30)+28123/12*(6+21/30)</f>
        <v>27392.483333333337</v>
      </c>
      <c r="P13" s="23">
        <f t="shared" si="0"/>
        <v>1654.441666666673</v>
      </c>
      <c r="Q13" s="22"/>
    </row>
    <row r="14" spans="1:17" s="24" customFormat="1" ht="24">
      <c r="A14" s="28"/>
      <c r="B14" s="27"/>
      <c r="C14" s="22" t="s">
        <v>38</v>
      </c>
      <c r="D14" s="22">
        <v>48</v>
      </c>
      <c r="E14" s="22" t="s">
        <v>39</v>
      </c>
      <c r="F14" s="23">
        <f>17280/12*(5+9/30)+18432/12*(6+21/30)</f>
        <v>17923.2</v>
      </c>
      <c r="G14" s="23" t="s">
        <v>40</v>
      </c>
      <c r="H14" s="23" t="s">
        <v>40</v>
      </c>
      <c r="I14" s="23" t="s">
        <v>40</v>
      </c>
      <c r="J14" s="23">
        <f>17280/12*(5+9/30)+18432/12*(6+21/30)</f>
        <v>17923.2</v>
      </c>
      <c r="K14" s="23">
        <f>18432/12*(5+9/30)+19584/12*(6+21/30)</f>
        <v>19075.199999999997</v>
      </c>
      <c r="L14" s="23" t="s">
        <v>40</v>
      </c>
      <c r="M14" s="23" t="s">
        <v>40</v>
      </c>
      <c r="N14" s="23" t="s">
        <v>40</v>
      </c>
      <c r="O14" s="23">
        <f>18432/12*(5+9/30)+19584/12*(6+21/30)</f>
        <v>19075.199999999997</v>
      </c>
      <c r="P14" s="23">
        <f t="shared" si="0"/>
        <v>1151.9999999999964</v>
      </c>
      <c r="Q14" s="22"/>
    </row>
    <row r="15" spans="1:17" s="24" customFormat="1" ht="48">
      <c r="A15" s="26">
        <v>81</v>
      </c>
      <c r="B15" s="27" t="s">
        <v>41</v>
      </c>
      <c r="C15" s="22" t="s">
        <v>42</v>
      </c>
      <c r="D15" s="22">
        <v>102.81</v>
      </c>
      <c r="E15" s="22" t="s">
        <v>43</v>
      </c>
      <c r="F15" s="23">
        <f>36000/12*3.5+(36000+9600)/12*8.5</f>
        <v>42800</v>
      </c>
      <c r="G15" s="23" t="s">
        <v>40</v>
      </c>
      <c r="H15" s="23" t="s">
        <v>40</v>
      </c>
      <c r="I15" s="23" t="s">
        <v>40</v>
      </c>
      <c r="J15" s="23">
        <f>36000/12*3.5+(36000+9600)/12*8.5</f>
        <v>42800</v>
      </c>
      <c r="K15" s="23">
        <f>(36000+9600)/12*3.5+(36000+9600+9600)/12*8.5</f>
        <v>52400</v>
      </c>
      <c r="L15" s="23" t="s">
        <v>40</v>
      </c>
      <c r="M15" s="23" t="s">
        <v>40</v>
      </c>
      <c r="N15" s="23" t="s">
        <v>40</v>
      </c>
      <c r="O15" s="23">
        <f>(36000+9600)/12*3.5+(36000+9600+9600)/12*8.5</f>
        <v>52400</v>
      </c>
      <c r="P15" s="23">
        <f t="shared" si="0"/>
        <v>9600</v>
      </c>
      <c r="Q15" s="22"/>
    </row>
    <row r="16" spans="1:17" s="24" customFormat="1" ht="48">
      <c r="A16" s="28"/>
      <c r="B16" s="27"/>
      <c r="C16" s="22" t="s">
        <v>44</v>
      </c>
      <c r="D16" s="22">
        <v>102.81</v>
      </c>
      <c r="E16" s="22" t="s">
        <v>43</v>
      </c>
      <c r="F16" s="23">
        <f>36000/12*3.5+(36000+9600)/12*8.5</f>
        <v>42800</v>
      </c>
      <c r="G16" s="23" t="s">
        <v>40</v>
      </c>
      <c r="H16" s="23" t="s">
        <v>40</v>
      </c>
      <c r="I16" s="23" t="s">
        <v>40</v>
      </c>
      <c r="J16" s="23">
        <f>36000/12*3.5+(36000+9600)/12*8.5</f>
        <v>42800</v>
      </c>
      <c r="K16" s="23">
        <f>(36000+9600)/12*3.5+(36000+9600+9600)/12*8.5</f>
        <v>52400</v>
      </c>
      <c r="L16" s="23" t="s">
        <v>40</v>
      </c>
      <c r="M16" s="23" t="s">
        <v>40</v>
      </c>
      <c r="N16" s="23" t="s">
        <v>40</v>
      </c>
      <c r="O16" s="23">
        <f>(36000+9600)/12*3.5+(36000+9600+9600)/12*8.5</f>
        <v>52400</v>
      </c>
      <c r="P16" s="23">
        <f t="shared" si="0"/>
        <v>9600</v>
      </c>
      <c r="Q16" s="22"/>
    </row>
    <row r="17" spans="1:17" s="24" customFormat="1" ht="48">
      <c r="A17" s="22">
        <v>51</v>
      </c>
      <c r="B17" s="22" t="s">
        <v>45</v>
      </c>
      <c r="C17" s="22" t="s">
        <v>46</v>
      </c>
      <c r="D17" s="22">
        <v>188.48</v>
      </c>
      <c r="E17" s="22" t="s">
        <v>47</v>
      </c>
      <c r="F17" s="23">
        <f>13570*10+14927*2</f>
        <v>165554</v>
      </c>
      <c r="G17" s="23" t="s">
        <v>40</v>
      </c>
      <c r="H17" s="23" t="s">
        <v>40</v>
      </c>
      <c r="I17" s="23" t="s">
        <v>40</v>
      </c>
      <c r="J17" s="23">
        <f>13570*10+14927*2</f>
        <v>165554</v>
      </c>
      <c r="K17" s="23">
        <f>14927*10+16419*2</f>
        <v>182108</v>
      </c>
      <c r="L17" s="23" t="s">
        <v>40</v>
      </c>
      <c r="M17" s="23" t="s">
        <v>40</v>
      </c>
      <c r="N17" s="23" t="s">
        <v>40</v>
      </c>
      <c r="O17" s="23">
        <f>14927*10+16419*2</f>
        <v>182108</v>
      </c>
      <c r="P17" s="23">
        <f t="shared" si="0"/>
        <v>16554</v>
      </c>
      <c r="Q17" s="22"/>
    </row>
  </sheetData>
  <mergeCells count="4">
    <mergeCell ref="A13:A14"/>
    <mergeCell ref="B13:B14"/>
    <mergeCell ref="A15:A16"/>
    <mergeCell ref="B15:B16"/>
  </mergeCells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2013-03-30T11:51:41Z</dcterms:created>
  <dcterms:modified xsi:type="dcterms:W3CDTF">2013-03-30T11:59:12Z</dcterms:modified>
</cp:coreProperties>
</file>