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8.22-8.25考核目标" sheetId="1" r:id="rId1"/>
    <sheet name="片区完成情况" sheetId="2" r:id="rId2"/>
  </sheets>
  <definedNames/>
  <calcPr fullCalcOnLoad="1"/>
</workbook>
</file>

<file path=xl/sharedStrings.xml><?xml version="1.0" encoding="utf-8"?>
<sst xmlns="http://schemas.openxmlformats.org/spreadsheetml/2006/main" count="450" uniqueCount="199">
  <si>
    <t>8月22日—8月25日 活动考核目标</t>
  </si>
  <si>
    <t>考核目标</t>
  </si>
  <si>
    <t>养生堂系列</t>
  </si>
  <si>
    <t>8.22-8.25活动期间</t>
  </si>
  <si>
    <r>
      <t>1</t>
    </r>
    <r>
      <rPr>
        <b/>
        <sz val="10"/>
        <color indexed="10"/>
        <rFont val="宋体"/>
        <family val="0"/>
      </rPr>
      <t>档销售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10"/>
        <rFont val="宋体"/>
        <family val="0"/>
      </rPr>
      <t>完成率</t>
    </r>
  </si>
  <si>
    <t>团购</t>
  </si>
  <si>
    <t>扣除数据</t>
  </si>
  <si>
    <t>扣除团购 数据</t>
  </si>
  <si>
    <t>单品考核</t>
  </si>
  <si>
    <t>奖罚</t>
  </si>
  <si>
    <t>序号</t>
  </si>
  <si>
    <t>门店ID</t>
  </si>
  <si>
    <t>门店名称</t>
  </si>
  <si>
    <t>片区名称</t>
  </si>
  <si>
    <t>分类</t>
  </si>
  <si>
    <r>
      <t>1</t>
    </r>
    <r>
      <rPr>
        <b/>
        <sz val="10"/>
        <rFont val="宋体"/>
        <family val="0"/>
      </rPr>
      <t>档</t>
    </r>
  </si>
  <si>
    <r>
      <t>1</t>
    </r>
    <r>
      <rPr>
        <b/>
        <sz val="10"/>
        <rFont val="宋体"/>
        <family val="0"/>
      </rPr>
      <t>档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销售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天</t>
    </r>
  </si>
  <si>
    <t>毛利率</t>
  </si>
  <si>
    <t>毛利</t>
  </si>
  <si>
    <r>
      <t>1</t>
    </r>
    <r>
      <rPr>
        <b/>
        <sz val="10"/>
        <rFont val="宋体"/>
        <family val="0"/>
      </rPr>
      <t>档</t>
    </r>
    <r>
      <rPr>
        <b/>
        <sz val="10"/>
        <rFont val="Arial"/>
        <family val="2"/>
      </rPr>
      <t xml:space="preserve">             </t>
    </r>
    <r>
      <rPr>
        <b/>
        <sz val="10"/>
        <rFont val="宋体"/>
        <family val="0"/>
      </rPr>
      <t>毛利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天</t>
    </r>
  </si>
  <si>
    <r>
      <t>2</t>
    </r>
    <r>
      <rPr>
        <b/>
        <sz val="10"/>
        <rFont val="宋体"/>
        <family val="0"/>
      </rPr>
      <t>档</t>
    </r>
  </si>
  <si>
    <r>
      <t>2</t>
    </r>
    <r>
      <rPr>
        <b/>
        <sz val="10"/>
        <rFont val="宋体"/>
        <family val="0"/>
      </rPr>
      <t>档</t>
    </r>
    <r>
      <rPr>
        <b/>
        <sz val="10"/>
        <rFont val="Arial"/>
        <family val="2"/>
      </rPr>
      <t xml:space="preserve">           </t>
    </r>
    <r>
      <rPr>
        <b/>
        <sz val="10"/>
        <rFont val="宋体"/>
        <family val="0"/>
      </rPr>
      <t>销售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天</t>
    </r>
  </si>
  <si>
    <r>
      <t>2</t>
    </r>
    <r>
      <rPr>
        <b/>
        <sz val="10"/>
        <rFont val="宋体"/>
        <family val="0"/>
      </rPr>
      <t>档</t>
    </r>
    <r>
      <rPr>
        <b/>
        <sz val="10"/>
        <rFont val="Arial"/>
        <family val="2"/>
      </rPr>
      <t xml:space="preserve">           </t>
    </r>
    <r>
      <rPr>
        <b/>
        <sz val="10"/>
        <rFont val="宋体"/>
        <family val="0"/>
      </rPr>
      <t>毛利</t>
    </r>
    <r>
      <rPr>
        <b/>
        <sz val="10"/>
        <rFont val="Arial"/>
        <family val="2"/>
      </rPr>
      <t>4</t>
    </r>
    <r>
      <rPr>
        <b/>
        <sz val="10"/>
        <rFont val="宋体"/>
        <family val="0"/>
      </rPr>
      <t>天</t>
    </r>
  </si>
  <si>
    <t>销售</t>
  </si>
  <si>
    <r>
      <t>1</t>
    </r>
    <r>
      <rPr>
        <b/>
        <sz val="10"/>
        <color indexed="10"/>
        <rFont val="宋体"/>
        <family val="0"/>
      </rPr>
      <t>档销售</t>
    </r>
    <r>
      <rPr>
        <b/>
        <sz val="10"/>
        <color indexed="10"/>
        <rFont val="Arial"/>
        <family val="2"/>
      </rPr>
      <t xml:space="preserve"> </t>
    </r>
  </si>
  <si>
    <r>
      <t>1</t>
    </r>
    <r>
      <rPr>
        <b/>
        <sz val="10"/>
        <color indexed="10"/>
        <rFont val="宋体"/>
        <family val="0"/>
      </rPr>
      <t>档毛利</t>
    </r>
  </si>
  <si>
    <r>
      <t>2</t>
    </r>
    <r>
      <rPr>
        <b/>
        <sz val="10"/>
        <color indexed="10"/>
        <rFont val="宋体"/>
        <family val="0"/>
      </rPr>
      <t>档销售</t>
    </r>
  </si>
  <si>
    <r>
      <t>2</t>
    </r>
    <r>
      <rPr>
        <b/>
        <sz val="10"/>
        <color indexed="10"/>
        <rFont val="宋体"/>
        <family val="0"/>
      </rPr>
      <t>档毛利</t>
    </r>
  </si>
  <si>
    <t>养生堂 系列数量</t>
  </si>
  <si>
    <t>差额</t>
  </si>
  <si>
    <t>单品 处罚</t>
  </si>
  <si>
    <t>销售奖励</t>
  </si>
  <si>
    <t>超毛奖励</t>
  </si>
  <si>
    <t>合计奖励</t>
  </si>
  <si>
    <t>减半处罚</t>
  </si>
  <si>
    <t>丝竹路药店</t>
  </si>
  <si>
    <t>城中片区</t>
  </si>
  <si>
    <t>C</t>
  </si>
  <si>
    <t>光华村街药店</t>
  </si>
  <si>
    <t>西北片区</t>
  </si>
  <si>
    <t>A</t>
  </si>
  <si>
    <t>华油路药店</t>
  </si>
  <si>
    <t>大源北街药店</t>
  </si>
  <si>
    <t>东南片区</t>
  </si>
  <si>
    <t>B</t>
  </si>
  <si>
    <t>榕声路店</t>
  </si>
  <si>
    <t>金马河路药店</t>
  </si>
  <si>
    <t>观音桥街药店</t>
  </si>
  <si>
    <t>成都成汉太极大药房有限公司（8.24-8.27）</t>
  </si>
  <si>
    <t>郫县郫筒镇东大街药店</t>
  </si>
  <si>
    <t>光华药店</t>
  </si>
  <si>
    <t xml:space="preserve">崇州市崇阳镇永康东路药店 </t>
  </si>
  <si>
    <t>城郊二片区</t>
  </si>
  <si>
    <t>通盈街药店</t>
  </si>
  <si>
    <t>都江堰市蒲阳路药店</t>
  </si>
  <si>
    <t>民丰大道西段药店</t>
  </si>
  <si>
    <t>蜀汉路药店</t>
  </si>
  <si>
    <t>崇州市崇阳镇蜀州中路药店</t>
  </si>
  <si>
    <t>华泰路药店</t>
  </si>
  <si>
    <t>都江堰聚源镇药店</t>
  </si>
  <si>
    <t>十二桥药店</t>
  </si>
  <si>
    <t>怀远店</t>
  </si>
  <si>
    <t>大邑县晋原镇北街药店</t>
  </si>
  <si>
    <t>城郊一片/大邑片</t>
  </si>
  <si>
    <t>大邑县晋原镇东街药店</t>
  </si>
  <si>
    <t>北东街店</t>
  </si>
  <si>
    <t>都江堰景中路店</t>
  </si>
  <si>
    <t>羊子山西路药店（兴元华盛）</t>
  </si>
  <si>
    <t>万科路药店</t>
  </si>
  <si>
    <t>新都区新繁镇繁江北路药店</t>
  </si>
  <si>
    <t>三江店</t>
  </si>
  <si>
    <t>双楠路药店</t>
  </si>
  <si>
    <t>温江区公平街道江安路药店</t>
  </si>
  <si>
    <t>成华杉板桥南一路店</t>
  </si>
  <si>
    <t>浆洗街药店</t>
  </si>
  <si>
    <t>倪家桥路药店</t>
  </si>
  <si>
    <t>清江东路药店</t>
  </si>
  <si>
    <t>土龙路药店</t>
  </si>
  <si>
    <t>新乐中街药店</t>
  </si>
  <si>
    <t>二环路北四段药店（汇融名城）</t>
  </si>
  <si>
    <t>新都区马超东路店</t>
  </si>
  <si>
    <t>都江堰幸福镇翔凤路药店</t>
  </si>
  <si>
    <t>高新天久北巷药店</t>
  </si>
  <si>
    <t>大邑县晋原镇子龙路店</t>
  </si>
  <si>
    <t>大邑县晋原镇内蒙古大道桃源药店</t>
  </si>
  <si>
    <t>顺和街店</t>
  </si>
  <si>
    <t>大邑县晋原镇通达东路五段药店</t>
  </si>
  <si>
    <t>大邑县晋原镇潘家街药店</t>
  </si>
  <si>
    <t>新下街药店</t>
  </si>
  <si>
    <t>新津邓双镇岷江店</t>
  </si>
  <si>
    <t>城郊一片/新津片</t>
  </si>
  <si>
    <t>崔家店路药店</t>
  </si>
  <si>
    <t>郫县郫筒镇一环路东南段药店</t>
  </si>
  <si>
    <t>青龙街药店</t>
  </si>
  <si>
    <t>花照壁药店</t>
  </si>
  <si>
    <t>劼人路药店</t>
  </si>
  <si>
    <t>科华街药店</t>
  </si>
  <si>
    <t>西林一街药店</t>
  </si>
  <si>
    <t>新园大道药店</t>
  </si>
  <si>
    <t>大华街药店</t>
  </si>
  <si>
    <t>五津西路药店</t>
  </si>
  <si>
    <t>都江堰市蒲阳镇堰问道西路药店</t>
  </si>
  <si>
    <t>邛崃市临邛镇洪川小区药店</t>
  </si>
  <si>
    <t>城郊一片/邛崃片</t>
  </si>
  <si>
    <t>双流区东升街道三强西路药店</t>
  </si>
  <si>
    <t>都江堰奎光路中段药店</t>
  </si>
  <si>
    <t>黄苑东街药店</t>
  </si>
  <si>
    <t>温江店</t>
  </si>
  <si>
    <t>万宇路药店</t>
  </si>
  <si>
    <t>新都区新都街道万和北路药店</t>
  </si>
  <si>
    <t>邛崃中心药店</t>
  </si>
  <si>
    <t>都江堰药店</t>
  </si>
  <si>
    <t>蜀辉路药店</t>
  </si>
  <si>
    <t>紫薇东路药店</t>
  </si>
  <si>
    <t>大邑县沙渠镇方圆路药店</t>
  </si>
  <si>
    <t>邛崃市文君街道杏林路药店</t>
  </si>
  <si>
    <t>银河北街药店</t>
  </si>
  <si>
    <t>交大路第三药店</t>
  </si>
  <si>
    <t>贝森北路药店</t>
  </si>
  <si>
    <t>新津县五津镇五津西路二药房</t>
  </si>
  <si>
    <t>水杉街药店</t>
  </si>
  <si>
    <t>邛崃市临邛镇翠荫街药店</t>
  </si>
  <si>
    <t>崇州市崇阳镇尚贤坊街药店</t>
  </si>
  <si>
    <t>大邑县晋源镇东壕沟段药店</t>
  </si>
  <si>
    <t>佳灵路药店</t>
  </si>
  <si>
    <t>旗舰店</t>
  </si>
  <si>
    <t>旗舰片</t>
  </si>
  <si>
    <t>T</t>
  </si>
  <si>
    <t>双流县西航港街道锦华路一段药店</t>
  </si>
  <si>
    <t>培华东路药店</t>
  </si>
  <si>
    <t>庆云南街药店</t>
  </si>
  <si>
    <t>大邑县新场镇文昌街药店</t>
  </si>
  <si>
    <t>金带街药店</t>
  </si>
  <si>
    <t>大石西路药店</t>
  </si>
  <si>
    <t>枣子巷药店</t>
  </si>
  <si>
    <t>崇州中心店</t>
  </si>
  <si>
    <t>沙河源药店</t>
  </si>
  <si>
    <t>梨花街药店</t>
  </si>
  <si>
    <t>童子街药店</t>
  </si>
  <si>
    <t>邛崃市临邛镇长安大道药店</t>
  </si>
  <si>
    <t>柳翠路药店</t>
  </si>
  <si>
    <t>华康路药店</t>
  </si>
  <si>
    <t>金沙路药店</t>
  </si>
  <si>
    <t>成都元华二巷药店</t>
  </si>
  <si>
    <t>西部店</t>
  </si>
  <si>
    <t>大邑县安仁镇千禧街药店</t>
  </si>
  <si>
    <t>银沙路药店</t>
  </si>
  <si>
    <t>东昌路一药店</t>
  </si>
  <si>
    <t>新津县五津镇武阳西路药店</t>
  </si>
  <si>
    <t xml:space="preserve">红星店 </t>
  </si>
  <si>
    <t>邛崃市羊安镇永康大道药店</t>
  </si>
  <si>
    <t>逸都路药店</t>
  </si>
  <si>
    <t>双林路药店</t>
  </si>
  <si>
    <t>合欢树街药店</t>
  </si>
  <si>
    <t>中和公济桥路药店</t>
  </si>
  <si>
    <t>云龙南路药店</t>
  </si>
  <si>
    <t>五福桥东路药店</t>
  </si>
  <si>
    <t>人民中路店（8.24-8.27）</t>
  </si>
  <si>
    <t>金丝街药店</t>
  </si>
  <si>
    <t>光华北五路药店</t>
  </si>
  <si>
    <t>大悦路药店</t>
  </si>
  <si>
    <t>兴义镇万兴路药店</t>
  </si>
  <si>
    <t>聚萃街药店</t>
  </si>
  <si>
    <t>静明路药店</t>
  </si>
  <si>
    <t>光华西一路药店</t>
  </si>
  <si>
    <t>中和大道药店</t>
  </si>
  <si>
    <t>蜀鑫路药店</t>
  </si>
  <si>
    <t>解放路药店</t>
  </si>
  <si>
    <t>都江堰市永丰街道宝莲路药店</t>
  </si>
  <si>
    <t>剑南大道药店</t>
  </si>
  <si>
    <t>航中街药店（8.24-8.27）</t>
  </si>
  <si>
    <t>邛崃市临邛街道涌泉街药店</t>
  </si>
  <si>
    <t>南华巷药店</t>
  </si>
  <si>
    <t>合计</t>
  </si>
  <si>
    <t/>
  </si>
  <si>
    <t>8月七夕活动奖励  8月22日—8月25日  片区门店达标率</t>
  </si>
  <si>
    <t>片区</t>
  </si>
  <si>
    <t>片长</t>
  </si>
  <si>
    <t>门店总数</t>
  </si>
  <si>
    <t>2档达标门店数</t>
  </si>
  <si>
    <t>门店达标率</t>
  </si>
  <si>
    <t>加分</t>
  </si>
  <si>
    <t>备注</t>
  </si>
  <si>
    <t>城郊二片</t>
  </si>
  <si>
    <t>苗凯</t>
  </si>
  <si>
    <t>大邑片</t>
  </si>
  <si>
    <t>刘美玲</t>
  </si>
  <si>
    <t>城中片</t>
  </si>
  <si>
    <t>何巍</t>
  </si>
  <si>
    <t>邛崃片</t>
  </si>
  <si>
    <t>任荟茹</t>
  </si>
  <si>
    <t>谭庆娟</t>
  </si>
  <si>
    <t>西北片</t>
  </si>
  <si>
    <t>刘琴英</t>
  </si>
  <si>
    <t>新津片</t>
  </si>
  <si>
    <t>王燕丽</t>
  </si>
  <si>
    <t xml:space="preserve"> </t>
  </si>
  <si>
    <t>东南片</t>
  </si>
  <si>
    <t>段文秀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</si>
</sst>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55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10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  <font>
      <b/>
      <sz val="10"/>
      <color rgb="FFFF0000"/>
      <name val="Arial"/>
      <family val="2"/>
    </font>
    <font>
      <b/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9" fillId="0" borderId="9" xfId="0" applyFont="1" applyFill="1" applyBorder="1" applyAlignment="1">
      <alignment horizontal="center" vertical="center"/>
    </xf>
    <xf numFmtId="10" fontId="49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1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37" fillId="0" borderId="9" xfId="0" applyNumberFormat="1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0" fontId="0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/>
    </xf>
    <xf numFmtId="180" fontId="51" fillId="0" borderId="0" xfId="0" applyNumberFormat="1" applyFont="1" applyAlignment="1">
      <alignment horizontal="center" vertical="center"/>
    </xf>
    <xf numFmtId="180" fontId="5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6" fillId="25" borderId="9" xfId="0" applyFont="1" applyFill="1" applyBorder="1" applyAlignment="1">
      <alignment horizontal="center" vertical="center"/>
    </xf>
    <xf numFmtId="0" fontId="6" fillId="25" borderId="9" xfId="0" applyFont="1" applyFill="1" applyBorder="1" applyAlignment="1">
      <alignment horizontal="center" vertical="center" wrapText="1"/>
    </xf>
    <xf numFmtId="10" fontId="7" fillId="25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25" borderId="9" xfId="0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0" fillId="25" borderId="9" xfId="0" applyFont="1" applyFill="1" applyBorder="1" applyAlignment="1">
      <alignment horizontal="center" vertical="center"/>
    </xf>
    <xf numFmtId="10" fontId="0" fillId="25" borderId="9" xfId="0" applyNumberFormat="1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2" fillId="0" borderId="9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 wrapText="1"/>
    </xf>
    <xf numFmtId="180" fontId="7" fillId="25" borderId="9" xfId="0" applyNumberFormat="1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/>
    </xf>
    <xf numFmtId="0" fontId="6" fillId="13" borderId="9" xfId="0" applyFont="1" applyFill="1" applyBorder="1" applyAlignment="1">
      <alignment horizontal="center" vertical="center" wrapText="1"/>
    </xf>
    <xf numFmtId="10" fontId="7" fillId="13" borderId="9" xfId="0" applyNumberFormat="1" applyFont="1" applyFill="1" applyBorder="1" applyAlignment="1">
      <alignment horizontal="center" vertical="center"/>
    </xf>
    <xf numFmtId="180" fontId="7" fillId="13" borderId="9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80" fontId="0" fillId="25" borderId="9" xfId="0" applyNumberFormat="1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10" fontId="0" fillId="13" borderId="9" xfId="0" applyNumberFormat="1" applyFont="1" applyFill="1" applyBorder="1" applyAlignment="1">
      <alignment horizontal="center" vertical="center"/>
    </xf>
    <xf numFmtId="180" fontId="0" fillId="1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80" fontId="0" fillId="25" borderId="9" xfId="0" applyNumberFormat="1" applyFont="1" applyFill="1" applyBorder="1" applyAlignment="1">
      <alignment horizontal="center" vertical="center"/>
    </xf>
    <xf numFmtId="0" fontId="0" fillId="13" borderId="9" xfId="0" applyFont="1" applyFill="1" applyBorder="1" applyAlignment="1">
      <alignment horizontal="center" vertical="center"/>
    </xf>
    <xf numFmtId="10" fontId="0" fillId="13" borderId="9" xfId="0" applyNumberFormat="1" applyFont="1" applyFill="1" applyBorder="1" applyAlignment="1">
      <alignment horizontal="center" vertical="center"/>
    </xf>
    <xf numFmtId="180" fontId="0" fillId="1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0" fontId="53" fillId="0" borderId="13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0" fontId="7" fillId="33" borderId="9" xfId="0" applyNumberFormat="1" applyFont="1" applyFill="1" applyBorder="1" applyAlignment="1">
      <alignment horizontal="center" vertical="center"/>
    </xf>
    <xf numFmtId="10" fontId="53" fillId="0" borderId="14" xfId="0" applyNumberFormat="1" applyFont="1" applyBorder="1" applyAlignment="1">
      <alignment horizontal="center" vertical="center" wrapText="1"/>
    </xf>
    <xf numFmtId="10" fontId="53" fillId="33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0" fontId="51" fillId="0" borderId="9" xfId="0" applyNumberFormat="1" applyFont="1" applyBorder="1" applyAlignment="1">
      <alignment horizontal="center" vertical="center" wrapText="1"/>
    </xf>
    <xf numFmtId="10" fontId="51" fillId="33" borderId="9" xfId="0" applyNumberFormat="1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10" fontId="0" fillId="33" borderId="9" xfId="0" applyNumberFormat="1" applyFont="1" applyFill="1" applyBorder="1" applyAlignment="1">
      <alignment horizontal="center" vertical="center"/>
    </xf>
    <xf numFmtId="10" fontId="0" fillId="0" borderId="9" xfId="0" applyNumberFormat="1" applyFont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 wrapText="1"/>
    </xf>
    <xf numFmtId="0" fontId="53" fillId="34" borderId="9" xfId="0" applyFont="1" applyFill="1" applyBorder="1" applyAlignment="1">
      <alignment horizontal="center" vertical="center" wrapText="1"/>
    </xf>
    <xf numFmtId="0" fontId="7" fillId="34" borderId="9" xfId="0" applyFont="1" applyFill="1" applyBorder="1" applyAlignment="1">
      <alignment horizontal="center" vertical="center" wrapText="1"/>
    </xf>
    <xf numFmtId="0" fontId="54" fillId="34" borderId="9" xfId="0" applyFont="1" applyFill="1" applyBorder="1" applyAlignment="1">
      <alignment horizontal="center" vertical="center"/>
    </xf>
    <xf numFmtId="0" fontId="7" fillId="34" borderId="9" xfId="0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80" fontId="0" fillId="0" borderId="9" xfId="0" applyNumberFormat="1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vertical="center" wrapText="1"/>
    </xf>
    <xf numFmtId="0" fontId="0" fillId="34" borderId="9" xfId="0" applyFont="1" applyFill="1" applyBorder="1" applyAlignment="1">
      <alignment horizontal="center" vertical="center" wrapText="1"/>
    </xf>
    <xf numFmtId="0" fontId="0" fillId="34" borderId="9" xfId="0" applyFont="1" applyFill="1" applyBorder="1" applyAlignment="1">
      <alignment horizontal="center" vertical="center"/>
    </xf>
    <xf numFmtId="0" fontId="0" fillId="34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/>
    </xf>
    <xf numFmtId="180" fontId="0" fillId="0" borderId="9" xfId="0" applyNumberFormat="1" applyFont="1" applyBorder="1" applyAlignment="1">
      <alignment/>
    </xf>
    <xf numFmtId="0" fontId="51" fillId="34" borderId="9" xfId="0" applyFont="1" applyFill="1" applyBorder="1" applyAlignment="1">
      <alignment horizontal="center" vertical="center"/>
    </xf>
    <xf numFmtId="0" fontId="51" fillId="34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180" fontId="54" fillId="0" borderId="9" xfId="0" applyNumberFormat="1" applyFont="1" applyBorder="1" applyAlignment="1">
      <alignment horizontal="center" vertical="center"/>
    </xf>
    <xf numFmtId="180" fontId="51" fillId="0" borderId="9" xfId="0" applyNumberFormat="1" applyFont="1" applyBorder="1" applyAlignment="1">
      <alignment horizontal="center" vertical="center"/>
    </xf>
    <xf numFmtId="180" fontId="51" fillId="0" borderId="9" xfId="0" applyNumberFormat="1" applyFont="1" applyBorder="1" applyAlignment="1">
      <alignment vertical="center"/>
    </xf>
    <xf numFmtId="180" fontId="0" fillId="0" borderId="9" xfId="0" applyNumberFormat="1" applyBorder="1" applyAlignment="1">
      <alignment/>
    </xf>
    <xf numFmtId="180" fontId="52" fillId="0" borderId="9" xfId="0" applyNumberFormat="1" applyFont="1" applyBorder="1" applyAlignment="1">
      <alignment horizontal="center" vertical="center"/>
    </xf>
    <xf numFmtId="0" fontId="51" fillId="25" borderId="9" xfId="0" applyFont="1" applyFill="1" applyBorder="1" applyAlignment="1">
      <alignment horizontal="center" vertical="center"/>
    </xf>
    <xf numFmtId="0" fontId="51" fillId="25" borderId="9" xfId="0" applyFont="1" applyFill="1" applyBorder="1" applyAlignment="1">
      <alignment horizontal="center" vertical="center"/>
    </xf>
    <xf numFmtId="180" fontId="51" fillId="25" borderId="9" xfId="0" applyNumberFormat="1" applyFont="1" applyFill="1" applyBorder="1" applyAlignment="1">
      <alignment horizontal="center" vertical="center"/>
    </xf>
    <xf numFmtId="180" fontId="51" fillId="25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0" fillId="34" borderId="9" xfId="0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29"/>
  <sheetViews>
    <sheetView tabSelected="1" workbookViewId="0" topLeftCell="A12">
      <pane xSplit="4" topLeftCell="P1" activePane="topRight" state="frozen"/>
      <selection pane="topRight" activeCell="AE22" sqref="AE22"/>
    </sheetView>
  </sheetViews>
  <sheetFormatPr defaultColWidth="9.140625" defaultRowHeight="15" customHeight="1"/>
  <cols>
    <col min="1" max="1" width="5.00390625" style="9" customWidth="1"/>
    <col min="2" max="2" width="8.28125" style="9" customWidth="1"/>
    <col min="3" max="3" width="18.140625" style="10" customWidth="1"/>
    <col min="4" max="4" width="15.00390625" style="10" customWidth="1"/>
    <col min="5" max="5" width="5.140625" style="10" customWidth="1"/>
    <col min="6" max="6" width="9.421875" style="11" hidden="1" customWidth="1"/>
    <col min="7" max="7" width="9.421875" style="11" customWidth="1"/>
    <col min="8" max="8" width="8.8515625" style="12" hidden="1" customWidth="1"/>
    <col min="9" max="9" width="10.28125" style="13" hidden="1" customWidth="1"/>
    <col min="10" max="10" width="11.28125" style="13" customWidth="1"/>
    <col min="11" max="11" width="11.28125" style="11" hidden="1" customWidth="1"/>
    <col min="12" max="12" width="11.28125" style="11" customWidth="1"/>
    <col min="13" max="13" width="9.7109375" style="12" hidden="1" customWidth="1"/>
    <col min="14" max="14" width="11.57421875" style="13" hidden="1" customWidth="1"/>
    <col min="15" max="15" width="10.7109375" style="13" customWidth="1"/>
    <col min="16" max="16" width="6.8515625" style="14" customWidth="1"/>
    <col min="17" max="17" width="11.57421875" style="11" customWidth="1"/>
    <col min="18" max="18" width="10.421875" style="11" customWidth="1"/>
    <col min="19" max="19" width="9.421875" style="15" customWidth="1"/>
    <col min="20" max="20" width="8.8515625" style="11" hidden="1" customWidth="1"/>
    <col min="21" max="21" width="8.57421875" style="11" hidden="1" customWidth="1"/>
    <col min="22" max="23" width="10.421875" style="11" hidden="1" customWidth="1"/>
    <col min="24" max="27" width="9.421875" style="12" customWidth="1"/>
    <col min="28" max="28" width="9.57421875" style="14" customWidth="1"/>
    <col min="29" max="29" width="6.00390625" style="16" customWidth="1"/>
    <col min="30" max="30" width="7.140625" style="14" customWidth="1"/>
    <col min="31" max="31" width="8.7109375" style="17" customWidth="1"/>
    <col min="32" max="32" width="9.57421875" style="18" customWidth="1"/>
    <col min="33" max="33" width="9.8515625" style="19" customWidth="1"/>
    <col min="34" max="34" width="9.28125" style="20" customWidth="1"/>
    <col min="35" max="16384" width="9.140625" style="9" customWidth="1"/>
  </cols>
  <sheetData>
    <row r="1" spans="1:34" ht="13.5" customHeight="1">
      <c r="A1" s="21" t="s">
        <v>0</v>
      </c>
      <c r="B1" s="22"/>
      <c r="C1" s="22"/>
      <c r="D1" s="22"/>
      <c r="E1" s="23"/>
      <c r="F1" s="24"/>
      <c r="G1" s="25" t="s">
        <v>1</v>
      </c>
      <c r="H1" s="22"/>
      <c r="I1" s="22"/>
      <c r="J1" s="22"/>
      <c r="K1" s="22"/>
      <c r="L1" s="22"/>
      <c r="M1" s="22"/>
      <c r="N1" s="22"/>
      <c r="O1" s="23"/>
      <c r="P1" s="41" t="s">
        <v>2</v>
      </c>
      <c r="Q1" s="21" t="s">
        <v>3</v>
      </c>
      <c r="R1" s="23"/>
      <c r="S1" s="58" t="s">
        <v>4</v>
      </c>
      <c r="T1" s="59" t="s">
        <v>5</v>
      </c>
      <c r="U1" s="59"/>
      <c r="V1" s="60" t="s">
        <v>6</v>
      </c>
      <c r="W1" s="60"/>
      <c r="X1" s="61" t="s">
        <v>7</v>
      </c>
      <c r="Y1" s="61"/>
      <c r="Z1" s="61"/>
      <c r="AA1" s="61"/>
      <c r="AB1" s="70" t="s">
        <v>8</v>
      </c>
      <c r="AC1" s="71"/>
      <c r="AD1" s="71"/>
      <c r="AE1" s="60" t="s">
        <v>9</v>
      </c>
      <c r="AF1" s="60"/>
      <c r="AG1" s="60"/>
      <c r="AH1" s="91"/>
    </row>
    <row r="2" spans="1:34" ht="27" customHeight="1">
      <c r="A2" s="26" t="s">
        <v>10</v>
      </c>
      <c r="B2" s="26" t="s">
        <v>11</v>
      </c>
      <c r="C2" s="27" t="s">
        <v>12</v>
      </c>
      <c r="D2" s="27" t="s">
        <v>13</v>
      </c>
      <c r="E2" s="27" t="s">
        <v>14</v>
      </c>
      <c r="F2" s="28" t="s">
        <v>15</v>
      </c>
      <c r="G2" s="29" t="s">
        <v>16</v>
      </c>
      <c r="H2" s="30" t="s">
        <v>17</v>
      </c>
      <c r="I2" s="42" t="s">
        <v>18</v>
      </c>
      <c r="J2" s="29" t="s">
        <v>19</v>
      </c>
      <c r="K2" s="43" t="s">
        <v>20</v>
      </c>
      <c r="L2" s="44" t="s">
        <v>21</v>
      </c>
      <c r="M2" s="45" t="s">
        <v>17</v>
      </c>
      <c r="N2" s="46" t="s">
        <v>18</v>
      </c>
      <c r="O2" s="44" t="s">
        <v>22</v>
      </c>
      <c r="P2" s="47"/>
      <c r="Q2" s="59" t="s">
        <v>23</v>
      </c>
      <c r="R2" s="59" t="s">
        <v>18</v>
      </c>
      <c r="S2" s="62"/>
      <c r="T2" s="59" t="s">
        <v>23</v>
      </c>
      <c r="U2" s="59" t="s">
        <v>18</v>
      </c>
      <c r="V2" s="59" t="s">
        <v>23</v>
      </c>
      <c r="W2" s="59" t="s">
        <v>18</v>
      </c>
      <c r="X2" s="63" t="s">
        <v>24</v>
      </c>
      <c r="Y2" s="63" t="s">
        <v>25</v>
      </c>
      <c r="Z2" s="63" t="s">
        <v>26</v>
      </c>
      <c r="AA2" s="63" t="s">
        <v>27</v>
      </c>
      <c r="AB2" s="72" t="s">
        <v>28</v>
      </c>
      <c r="AC2" s="73" t="s">
        <v>29</v>
      </c>
      <c r="AD2" s="74" t="s">
        <v>30</v>
      </c>
      <c r="AE2" s="60" t="s">
        <v>31</v>
      </c>
      <c r="AF2" s="75" t="s">
        <v>32</v>
      </c>
      <c r="AG2" s="92" t="s">
        <v>33</v>
      </c>
      <c r="AH2" s="92" t="s">
        <v>34</v>
      </c>
    </row>
    <row r="3" spans="1:34" ht="15" customHeight="1">
      <c r="A3" s="31">
        <v>1</v>
      </c>
      <c r="B3" s="31">
        <v>106865</v>
      </c>
      <c r="C3" s="32" t="s">
        <v>35</v>
      </c>
      <c r="D3" s="32" t="s">
        <v>36</v>
      </c>
      <c r="E3" s="31" t="s">
        <v>37</v>
      </c>
      <c r="F3" s="33">
        <v>5995</v>
      </c>
      <c r="G3" s="33">
        <f>F3*4</f>
        <v>23980</v>
      </c>
      <c r="H3" s="34">
        <v>0.2259215073864605</v>
      </c>
      <c r="I3" s="48">
        <v>1354.3994367818307</v>
      </c>
      <c r="J3" s="48">
        <f>I3*4</f>
        <v>5417.597747127323</v>
      </c>
      <c r="K3" s="49">
        <v>7000</v>
      </c>
      <c r="L3" s="49">
        <f>K3*4</f>
        <v>28000</v>
      </c>
      <c r="M3" s="50">
        <v>0.21686558198489353</v>
      </c>
      <c r="N3" s="51">
        <v>1518.0590738942547</v>
      </c>
      <c r="O3" s="51">
        <f>N3*4</f>
        <v>6072.236295577019</v>
      </c>
      <c r="P3" s="52">
        <v>4</v>
      </c>
      <c r="Q3" s="64">
        <v>37071.56</v>
      </c>
      <c r="R3" s="64">
        <v>11283.16</v>
      </c>
      <c r="S3" s="65">
        <f>Q3/G3</f>
        <v>1.5459366138448707</v>
      </c>
      <c r="T3" s="64"/>
      <c r="U3" s="64"/>
      <c r="V3" s="64">
        <f>Q3-T3</f>
        <v>37071.56</v>
      </c>
      <c r="W3" s="64">
        <f>R3-U3</f>
        <v>11283.16</v>
      </c>
      <c r="X3" s="66">
        <f>V3/G3</f>
        <v>1.5459366138448707</v>
      </c>
      <c r="Y3" s="66">
        <f>W3/J3</f>
        <v>2.0826869263194903</v>
      </c>
      <c r="Z3" s="66">
        <f>V3/L3</f>
        <v>1.3239842857142856</v>
      </c>
      <c r="AA3" s="66">
        <f>W3/O3</f>
        <v>1.8581556202314768</v>
      </c>
      <c r="AB3" s="76">
        <v>0</v>
      </c>
      <c r="AC3" s="77">
        <f>AB3-P3</f>
        <v>-4</v>
      </c>
      <c r="AD3" s="78">
        <f>AC3*10</f>
        <v>-40</v>
      </c>
      <c r="AE3" s="79">
        <v>200</v>
      </c>
      <c r="AF3" s="80">
        <f>(W3-J3)*0.2</f>
        <v>1173.1124505745354</v>
      </c>
      <c r="AG3" s="93">
        <f>AE3+AF3</f>
        <v>1373.1124505745354</v>
      </c>
      <c r="AH3" s="94"/>
    </row>
    <row r="4" spans="1:34" ht="15" customHeight="1">
      <c r="A4" s="31">
        <v>2</v>
      </c>
      <c r="B4" s="31">
        <v>365</v>
      </c>
      <c r="C4" s="32" t="s">
        <v>38</v>
      </c>
      <c r="D4" s="32" t="s">
        <v>39</v>
      </c>
      <c r="E4" s="31" t="s">
        <v>40</v>
      </c>
      <c r="F4" s="33">
        <v>10682</v>
      </c>
      <c r="G4" s="33">
        <f>F4*4</f>
        <v>42728</v>
      </c>
      <c r="H4" s="34">
        <v>0.2754154203929873</v>
      </c>
      <c r="I4" s="48">
        <v>2941.98752063789</v>
      </c>
      <c r="J4" s="48">
        <f>I4*4</f>
        <v>11767.95008255156</v>
      </c>
      <c r="K4" s="49">
        <v>12500</v>
      </c>
      <c r="L4" s="49">
        <f>K4*4</f>
        <v>50000</v>
      </c>
      <c r="M4" s="50">
        <v>0.2643755617696397</v>
      </c>
      <c r="N4" s="51">
        <v>3304.6945221204965</v>
      </c>
      <c r="O4" s="51">
        <f>N4*4</f>
        <v>13218.778088481986</v>
      </c>
      <c r="P4" s="52">
        <v>8</v>
      </c>
      <c r="Q4" s="64">
        <v>60850.25</v>
      </c>
      <c r="R4" s="64">
        <v>13539.94</v>
      </c>
      <c r="S4" s="65">
        <f>Q4/G4</f>
        <v>1.4241305467140986</v>
      </c>
      <c r="T4" s="64"/>
      <c r="U4" s="64"/>
      <c r="V4" s="64">
        <f>Q4-T4</f>
        <v>60850.25</v>
      </c>
      <c r="W4" s="64">
        <f>R4-U4</f>
        <v>13539.94</v>
      </c>
      <c r="X4" s="66">
        <f>V4/G4</f>
        <v>1.4241305467140986</v>
      </c>
      <c r="Y4" s="66">
        <f>W4/J4</f>
        <v>1.1505776201477762</v>
      </c>
      <c r="Z4" s="66">
        <f>V4/L4</f>
        <v>1.217005</v>
      </c>
      <c r="AA4" s="66">
        <f>W4/O4</f>
        <v>1.0242958849424861</v>
      </c>
      <c r="AB4" s="76">
        <v>36</v>
      </c>
      <c r="AC4" s="81">
        <f>AB4-P4</f>
        <v>28</v>
      </c>
      <c r="AD4" s="82"/>
      <c r="AE4" s="79">
        <v>400</v>
      </c>
      <c r="AF4" s="80">
        <f>(W4-J4)*0.2</f>
        <v>354.397983489688</v>
      </c>
      <c r="AG4" s="93">
        <f>AE4+AF4</f>
        <v>754.3979834896879</v>
      </c>
      <c r="AH4" s="94"/>
    </row>
    <row r="5" spans="1:34" ht="15" customHeight="1">
      <c r="A5" s="31">
        <v>3</v>
      </c>
      <c r="B5" s="31">
        <v>578</v>
      </c>
      <c r="C5" s="32" t="s">
        <v>41</v>
      </c>
      <c r="D5" s="32" t="s">
        <v>36</v>
      </c>
      <c r="E5" s="31" t="s">
        <v>40</v>
      </c>
      <c r="F5" s="33">
        <v>10682</v>
      </c>
      <c r="G5" s="33">
        <f>F5*4</f>
        <v>42728</v>
      </c>
      <c r="H5" s="34">
        <v>0.32374280094630375</v>
      </c>
      <c r="I5" s="48">
        <v>3458.2205997084166</v>
      </c>
      <c r="J5" s="48">
        <f>I5*4</f>
        <v>13832.882398833666</v>
      </c>
      <c r="K5" s="49">
        <v>12500</v>
      </c>
      <c r="L5" s="49">
        <f>K5*4</f>
        <v>50000</v>
      </c>
      <c r="M5" s="50">
        <v>0.3107657688408612</v>
      </c>
      <c r="N5" s="51">
        <v>3884.572110510765</v>
      </c>
      <c r="O5" s="51">
        <f>N5*4</f>
        <v>15538.28844204306</v>
      </c>
      <c r="P5" s="52">
        <v>8</v>
      </c>
      <c r="Q5" s="64">
        <v>99469.82</v>
      </c>
      <c r="R5" s="64">
        <v>19319.06</v>
      </c>
      <c r="S5" s="65">
        <f>Q5/G5</f>
        <v>2.327977438681895</v>
      </c>
      <c r="T5" s="64">
        <v>41706.4</v>
      </c>
      <c r="U5" s="64">
        <v>3522.5</v>
      </c>
      <c r="V5" s="64">
        <f>Q5-T5</f>
        <v>57763.420000000006</v>
      </c>
      <c r="W5" s="64">
        <f>R5-U5</f>
        <v>15796.560000000001</v>
      </c>
      <c r="X5" s="66">
        <f>V5/G5</f>
        <v>1.3518868189477626</v>
      </c>
      <c r="Y5" s="66">
        <f>W5/J5</f>
        <v>1.141957225150118</v>
      </c>
      <c r="Z5" s="66">
        <f>V5/L5</f>
        <v>1.1552684000000002</v>
      </c>
      <c r="AA5" s="66">
        <f>W5/O5</f>
        <v>1.0166216220609032</v>
      </c>
      <c r="AB5" s="76">
        <v>11</v>
      </c>
      <c r="AC5" s="81">
        <f>AB5-P5</f>
        <v>3</v>
      </c>
      <c r="AD5" s="82"/>
      <c r="AE5" s="79">
        <v>400</v>
      </c>
      <c r="AF5" s="80">
        <f>(W5-J5)*0.2</f>
        <v>392.73552023326704</v>
      </c>
      <c r="AG5" s="93">
        <f>AE5+AF5</f>
        <v>792.735520233267</v>
      </c>
      <c r="AH5" s="94"/>
    </row>
    <row r="6" spans="1:34" ht="15" customHeight="1">
      <c r="A6" s="31">
        <v>4</v>
      </c>
      <c r="B6" s="35">
        <v>737</v>
      </c>
      <c r="C6" s="36" t="s">
        <v>42</v>
      </c>
      <c r="D6" s="36" t="s">
        <v>43</v>
      </c>
      <c r="E6" s="35" t="s">
        <v>44</v>
      </c>
      <c r="F6" s="37">
        <v>10355</v>
      </c>
      <c r="G6" s="37">
        <f>F6*4</f>
        <v>41420</v>
      </c>
      <c r="H6" s="38">
        <v>0.30440446637623086</v>
      </c>
      <c r="I6" s="53">
        <v>3152.1082493258705</v>
      </c>
      <c r="J6" s="53">
        <f>I6*4</f>
        <v>12608.432997303482</v>
      </c>
      <c r="K6" s="54">
        <v>12000</v>
      </c>
      <c r="L6" s="54">
        <f>K6*4</f>
        <v>48000</v>
      </c>
      <c r="M6" s="55">
        <v>0.2922025995805592</v>
      </c>
      <c r="N6" s="56">
        <v>3506.431194966711</v>
      </c>
      <c r="O6" s="56">
        <f>N6*4</f>
        <v>14025.724779866843</v>
      </c>
      <c r="P6" s="57">
        <v>6</v>
      </c>
      <c r="Q6" s="64">
        <v>54089.34</v>
      </c>
      <c r="R6" s="64">
        <v>13456.5</v>
      </c>
      <c r="S6" s="65">
        <f>Q6/G6</f>
        <v>1.3058749396426845</v>
      </c>
      <c r="T6" s="64"/>
      <c r="U6" s="64"/>
      <c r="V6" s="64">
        <f>Q6-T6</f>
        <v>54089.34</v>
      </c>
      <c r="W6" s="64">
        <f>R6-U6</f>
        <v>13456.5</v>
      </c>
      <c r="X6" s="66">
        <f>V6/G6</f>
        <v>1.3058749396426845</v>
      </c>
      <c r="Y6" s="66">
        <f>W6/J6</f>
        <v>1.0672618875698425</v>
      </c>
      <c r="Z6" s="66">
        <f>V6/L6</f>
        <v>1.12686125</v>
      </c>
      <c r="AA6" s="68">
        <f>W6/O6</f>
        <v>0.9594156602385401</v>
      </c>
      <c r="AB6" s="83">
        <v>10</v>
      </c>
      <c r="AC6" s="84">
        <f>AB6-P6</f>
        <v>4</v>
      </c>
      <c r="AD6" s="85"/>
      <c r="AE6" s="86">
        <v>300</v>
      </c>
      <c r="AF6" s="80"/>
      <c r="AG6" s="93">
        <f>AE6+AF6</f>
        <v>300</v>
      </c>
      <c r="AH6" s="94"/>
    </row>
    <row r="7" spans="1:34" ht="15" customHeight="1">
      <c r="A7" s="31">
        <v>5</v>
      </c>
      <c r="B7" s="31">
        <v>546</v>
      </c>
      <c r="C7" s="32" t="s">
        <v>45</v>
      </c>
      <c r="D7" s="32" t="s">
        <v>43</v>
      </c>
      <c r="E7" s="31" t="s">
        <v>40</v>
      </c>
      <c r="F7" s="33">
        <v>11990</v>
      </c>
      <c r="G7" s="33">
        <f>F7*4</f>
        <v>47960</v>
      </c>
      <c r="H7" s="34">
        <v>0.3289627139069522</v>
      </c>
      <c r="I7" s="48">
        <v>3944.262939744357</v>
      </c>
      <c r="J7" s="48">
        <f>I7*4</f>
        <v>15777.051758977428</v>
      </c>
      <c r="K7" s="49">
        <v>13908.4</v>
      </c>
      <c r="L7" s="49">
        <f>K7*4</f>
        <v>55633.6</v>
      </c>
      <c r="M7" s="50">
        <v>0.3157764447840997</v>
      </c>
      <c r="N7" s="51">
        <v>4391.945104635172</v>
      </c>
      <c r="O7" s="51">
        <f>N7*4</f>
        <v>17567.78041854069</v>
      </c>
      <c r="P7" s="52">
        <v>8</v>
      </c>
      <c r="Q7" s="64">
        <v>56476.07</v>
      </c>
      <c r="R7" s="64">
        <v>15197.53</v>
      </c>
      <c r="S7" s="65">
        <f>Q7/G7</f>
        <v>1.1775660967472894</v>
      </c>
      <c r="T7" s="64"/>
      <c r="U7" s="64"/>
      <c r="V7" s="64">
        <f>Q7-T7</f>
        <v>56476.07</v>
      </c>
      <c r="W7" s="64">
        <f>R7-U7</f>
        <v>15197.53</v>
      </c>
      <c r="X7" s="66">
        <f>V7/G7</f>
        <v>1.1775660967472894</v>
      </c>
      <c r="Y7" s="68">
        <f>W7/J7</f>
        <v>0.9632680574399669</v>
      </c>
      <c r="Z7" s="66">
        <f>V7/L7</f>
        <v>1.0151431868511116</v>
      </c>
      <c r="AA7" s="68">
        <f>W7/O7</f>
        <v>0.8650796878108077</v>
      </c>
      <c r="AB7" s="76">
        <v>66</v>
      </c>
      <c r="AC7" s="81">
        <f>AB7-P7</f>
        <v>58</v>
      </c>
      <c r="AD7" s="82"/>
      <c r="AE7" s="86"/>
      <c r="AF7" s="80"/>
      <c r="AG7" s="93"/>
      <c r="AH7" s="94"/>
    </row>
    <row r="8" spans="1:34" ht="15" customHeight="1">
      <c r="A8" s="31">
        <v>6</v>
      </c>
      <c r="B8" s="31">
        <v>103639</v>
      </c>
      <c r="C8" s="32" t="s">
        <v>46</v>
      </c>
      <c r="D8" s="32" t="s">
        <v>43</v>
      </c>
      <c r="E8" s="31" t="s">
        <v>44</v>
      </c>
      <c r="F8" s="33">
        <v>8175.000000000001</v>
      </c>
      <c r="G8" s="33">
        <f>F8*4</f>
        <v>32700.000000000004</v>
      </c>
      <c r="H8" s="34">
        <v>0.24243731974774502</v>
      </c>
      <c r="I8" s="48">
        <v>1981.9250889378156</v>
      </c>
      <c r="J8" s="48">
        <f>I8*4</f>
        <v>7927.700355751263</v>
      </c>
      <c r="K8" s="49">
        <v>9500</v>
      </c>
      <c r="L8" s="49">
        <f>K8*4</f>
        <v>38000</v>
      </c>
      <c r="M8" s="50">
        <v>0.2327193681122869</v>
      </c>
      <c r="N8" s="51">
        <v>2210.8339970667257</v>
      </c>
      <c r="O8" s="51">
        <f>N8*4</f>
        <v>8843.335988266903</v>
      </c>
      <c r="P8" s="52">
        <v>4</v>
      </c>
      <c r="Q8" s="64">
        <v>38417.53</v>
      </c>
      <c r="R8" s="64">
        <v>9208.39</v>
      </c>
      <c r="S8" s="65">
        <f>Q8/G8</f>
        <v>1.1748480122324156</v>
      </c>
      <c r="T8" s="64"/>
      <c r="U8" s="64"/>
      <c r="V8" s="64">
        <f>Q8-T8</f>
        <v>38417.53</v>
      </c>
      <c r="W8" s="64">
        <f>R8-U8</f>
        <v>9208.39</v>
      </c>
      <c r="X8" s="66">
        <f>V8/G8</f>
        <v>1.1748480122324156</v>
      </c>
      <c r="Y8" s="66">
        <f>W8/J8</f>
        <v>1.1615461718756364</v>
      </c>
      <c r="Z8" s="66">
        <f>V8/L8</f>
        <v>1.0109876315789474</v>
      </c>
      <c r="AA8" s="66">
        <f>W8/O8</f>
        <v>1.041280124629149</v>
      </c>
      <c r="AB8" s="76">
        <v>8</v>
      </c>
      <c r="AC8" s="81">
        <f>AB8-P8</f>
        <v>4</v>
      </c>
      <c r="AD8" s="82"/>
      <c r="AE8" s="86">
        <v>300</v>
      </c>
      <c r="AF8" s="80">
        <f>(W8-J8)*0.2</f>
        <v>256.13792884974737</v>
      </c>
      <c r="AG8" s="93">
        <f>AE8+AF8</f>
        <v>556.1379288497474</v>
      </c>
      <c r="AH8" s="94"/>
    </row>
    <row r="9" spans="1:34" ht="15" customHeight="1">
      <c r="A9" s="31">
        <v>7</v>
      </c>
      <c r="B9" s="31">
        <v>724</v>
      </c>
      <c r="C9" s="32" t="s">
        <v>47</v>
      </c>
      <c r="D9" s="32" t="s">
        <v>43</v>
      </c>
      <c r="E9" s="31" t="s">
        <v>44</v>
      </c>
      <c r="F9" s="33">
        <v>9810</v>
      </c>
      <c r="G9" s="33">
        <f>F9*4</f>
        <v>39240</v>
      </c>
      <c r="H9" s="34">
        <v>0.27278231168087436</v>
      </c>
      <c r="I9" s="48">
        <v>2675.9944775893773</v>
      </c>
      <c r="J9" s="48">
        <f>I9*4</f>
        <v>10703.97791035751</v>
      </c>
      <c r="K9" s="49">
        <v>11500</v>
      </c>
      <c r="L9" s="49">
        <f>K9*4</f>
        <v>46000</v>
      </c>
      <c r="M9" s="50">
        <v>0.2618479996092781</v>
      </c>
      <c r="N9" s="51">
        <v>3011.251995506698</v>
      </c>
      <c r="O9" s="51">
        <f>N9*4</f>
        <v>12045.007982026793</v>
      </c>
      <c r="P9" s="52">
        <v>6</v>
      </c>
      <c r="Q9" s="64">
        <v>46084.97</v>
      </c>
      <c r="R9" s="64">
        <v>11591.39</v>
      </c>
      <c r="S9" s="65">
        <f>Q9/G9</f>
        <v>1.1744385830784914</v>
      </c>
      <c r="T9" s="64"/>
      <c r="U9" s="64"/>
      <c r="V9" s="64">
        <f>Q9-T9</f>
        <v>46084.97</v>
      </c>
      <c r="W9" s="64">
        <f>R9-U9</f>
        <v>11591.39</v>
      </c>
      <c r="X9" s="66">
        <f>V9/G9</f>
        <v>1.1744385830784914</v>
      </c>
      <c r="Y9" s="66">
        <f>W9/J9</f>
        <v>1.082904887984102</v>
      </c>
      <c r="Z9" s="66">
        <f>V9/L9</f>
        <v>1.0018471739130435</v>
      </c>
      <c r="AA9" s="68">
        <f>W9/O9</f>
        <v>0.9623397524764061</v>
      </c>
      <c r="AB9" s="76">
        <v>0</v>
      </c>
      <c r="AC9" s="77">
        <f>AB9-P9</f>
        <v>-6</v>
      </c>
      <c r="AD9" s="78">
        <f>AC9*10</f>
        <v>-60</v>
      </c>
      <c r="AE9" s="86">
        <v>300</v>
      </c>
      <c r="AF9" s="80"/>
      <c r="AG9" s="93">
        <f>AE9+AF9</f>
        <v>300</v>
      </c>
      <c r="AH9" s="94"/>
    </row>
    <row r="10" spans="1:34" ht="15" customHeight="1">
      <c r="A10" s="31">
        <v>8</v>
      </c>
      <c r="B10" s="39">
        <v>750</v>
      </c>
      <c r="C10" s="40" t="s">
        <v>48</v>
      </c>
      <c r="D10" s="32" t="s">
        <v>43</v>
      </c>
      <c r="E10" s="31" t="s">
        <v>40</v>
      </c>
      <c r="F10" s="33">
        <v>27250.000000000004</v>
      </c>
      <c r="G10" s="33">
        <f>F10*4</f>
        <v>109000.00000000001</v>
      </c>
      <c r="H10" s="34">
        <v>0.2690191765230461</v>
      </c>
      <c r="I10" s="48">
        <v>7330.772560253006</v>
      </c>
      <c r="J10" s="48">
        <f>I10*4</f>
        <v>29323.090241012025</v>
      </c>
      <c r="K10" s="49">
        <v>31610.000000000004</v>
      </c>
      <c r="L10" s="49">
        <f>K10*4</f>
        <v>126440.00000000001</v>
      </c>
      <c r="M10" s="50">
        <v>0.2582357074219113</v>
      </c>
      <c r="N10" s="51">
        <v>8162.830711606618</v>
      </c>
      <c r="O10" s="51">
        <f>N10*4</f>
        <v>32651.322846426472</v>
      </c>
      <c r="P10" s="52">
        <v>10</v>
      </c>
      <c r="Q10" s="67">
        <v>126534.5</v>
      </c>
      <c r="R10" s="67">
        <v>29026.67</v>
      </c>
      <c r="S10" s="65">
        <f>Q10/G10</f>
        <v>1.1608669724770642</v>
      </c>
      <c r="T10" s="64"/>
      <c r="U10" s="64"/>
      <c r="V10" s="64">
        <f>Q10-T10</f>
        <v>126534.5</v>
      </c>
      <c r="W10" s="64">
        <f>R10-U10</f>
        <v>29026.67</v>
      </c>
      <c r="X10" s="66">
        <f>V10/G10</f>
        <v>1.1608669724770642</v>
      </c>
      <c r="Y10" s="68">
        <f>W10/J10</f>
        <v>0.9898912345671724</v>
      </c>
      <c r="Z10" s="66">
        <f>V10/L10</f>
        <v>1.0007473900664345</v>
      </c>
      <c r="AA10" s="68">
        <f>W10/O10</f>
        <v>0.8889890965987868</v>
      </c>
      <c r="AB10" s="76">
        <v>18</v>
      </c>
      <c r="AC10" s="81">
        <f>AB10-P10</f>
        <v>8</v>
      </c>
      <c r="AD10" s="82"/>
      <c r="AE10" s="87"/>
      <c r="AF10" s="88"/>
      <c r="AG10" s="93"/>
      <c r="AH10" s="94"/>
    </row>
    <row r="11" spans="1:34" ht="15" customHeight="1">
      <c r="A11" s="31">
        <v>9</v>
      </c>
      <c r="B11" s="31">
        <v>572</v>
      </c>
      <c r="C11" s="32" t="s">
        <v>49</v>
      </c>
      <c r="D11" s="32" t="s">
        <v>36</v>
      </c>
      <c r="E11" s="31" t="s">
        <v>37</v>
      </c>
      <c r="F11" s="33">
        <v>7630.000000000001</v>
      </c>
      <c r="G11" s="33">
        <f>F11*4</f>
        <v>30520.000000000004</v>
      </c>
      <c r="H11" s="34">
        <v>0.2820250444365625</v>
      </c>
      <c r="I11" s="48">
        <v>2151.8510890509724</v>
      </c>
      <c r="J11" s="48">
        <f>I11*4</f>
        <v>8607.40435620389</v>
      </c>
      <c r="K11" s="49">
        <v>9000</v>
      </c>
      <c r="L11" s="49">
        <f>K11*4</f>
        <v>36000</v>
      </c>
      <c r="M11" s="50">
        <v>0.27072024307729103</v>
      </c>
      <c r="N11" s="51">
        <v>2436.4821876956194</v>
      </c>
      <c r="O11" s="51">
        <f>N11*4</f>
        <v>9745.928750782477</v>
      </c>
      <c r="P11" s="52">
        <v>4</v>
      </c>
      <c r="Q11" s="64">
        <v>34835.34</v>
      </c>
      <c r="R11" s="64">
        <v>6302.85</v>
      </c>
      <c r="S11" s="65">
        <f>Q11/G11</f>
        <v>1.1413938401048491</v>
      </c>
      <c r="T11" s="64"/>
      <c r="U11" s="64"/>
      <c r="V11" s="64">
        <f>Q11-T11</f>
        <v>34835.34</v>
      </c>
      <c r="W11" s="64">
        <f>R11-U11</f>
        <v>6302.85</v>
      </c>
      <c r="X11" s="66">
        <f>V11/G11</f>
        <v>1.1413938401048491</v>
      </c>
      <c r="Y11" s="68">
        <f>W11/J11</f>
        <v>0.7322590805737093</v>
      </c>
      <c r="Z11" s="68">
        <f>V11/L11</f>
        <v>0.9676483333333332</v>
      </c>
      <c r="AA11" s="68">
        <f>W11/O11</f>
        <v>0.6467161992636115</v>
      </c>
      <c r="AB11" s="76">
        <v>0</v>
      </c>
      <c r="AC11" s="77">
        <f>AB11-P11</f>
        <v>-4</v>
      </c>
      <c r="AD11" s="78">
        <f>AC11*10</f>
        <v>-40</v>
      </c>
      <c r="AE11" s="87"/>
      <c r="AF11" s="88"/>
      <c r="AG11" s="93"/>
      <c r="AH11" s="94"/>
    </row>
    <row r="12" spans="1:34" ht="15" customHeight="1">
      <c r="A12" s="31">
        <v>10</v>
      </c>
      <c r="B12" s="31">
        <v>343</v>
      </c>
      <c r="C12" s="32" t="s">
        <v>50</v>
      </c>
      <c r="D12" s="32" t="s">
        <v>39</v>
      </c>
      <c r="E12" s="31" t="s">
        <v>40</v>
      </c>
      <c r="F12" s="33">
        <v>17985</v>
      </c>
      <c r="G12" s="33">
        <f>F12*4</f>
        <v>71940</v>
      </c>
      <c r="H12" s="34">
        <v>0.2704057771887243</v>
      </c>
      <c r="I12" s="48">
        <v>4863.247902739206</v>
      </c>
      <c r="J12" s="48">
        <f>I12*4</f>
        <v>19452.991610956826</v>
      </c>
      <c r="K12" s="49">
        <v>20862.6</v>
      </c>
      <c r="L12" s="49">
        <f>K12*4</f>
        <v>83450.4</v>
      </c>
      <c r="M12" s="50">
        <v>0.259566727048248</v>
      </c>
      <c r="N12" s="51">
        <v>5415.2367997167785</v>
      </c>
      <c r="O12" s="51">
        <f>N12*4</f>
        <v>21660.947198867114</v>
      </c>
      <c r="P12" s="52">
        <v>8</v>
      </c>
      <c r="Q12" s="64">
        <v>78860.22</v>
      </c>
      <c r="R12" s="64">
        <v>22311.71</v>
      </c>
      <c r="S12" s="65">
        <f>Q12/G12</f>
        <v>1.0961943286071727</v>
      </c>
      <c r="T12" s="64"/>
      <c r="U12" s="64"/>
      <c r="V12" s="64">
        <f>Q12-T12</f>
        <v>78860.22</v>
      </c>
      <c r="W12" s="64">
        <f>R12-U12</f>
        <v>22311.71</v>
      </c>
      <c r="X12" s="66">
        <f>V12/G12</f>
        <v>1.0961943286071727</v>
      </c>
      <c r="Y12" s="66">
        <f>W12/J12</f>
        <v>1.1469552059762886</v>
      </c>
      <c r="Z12" s="68">
        <f>V12/L12</f>
        <v>0.9449951108682524</v>
      </c>
      <c r="AA12" s="68">
        <f>W12/O12</f>
        <v>1.0300431368563108</v>
      </c>
      <c r="AB12" s="76">
        <v>16</v>
      </c>
      <c r="AC12" s="81">
        <f>AB12-P12</f>
        <v>8</v>
      </c>
      <c r="AD12" s="82"/>
      <c r="AE12" s="86">
        <v>400</v>
      </c>
      <c r="AF12" s="80"/>
      <c r="AG12" s="93">
        <f>AE12+AF12</f>
        <v>400</v>
      </c>
      <c r="AH12" s="94"/>
    </row>
    <row r="13" spans="1:34" ht="15" customHeight="1">
      <c r="A13" s="31">
        <v>11</v>
      </c>
      <c r="B13" s="31">
        <v>104428</v>
      </c>
      <c r="C13" s="32" t="s">
        <v>51</v>
      </c>
      <c r="D13" s="32" t="s">
        <v>52</v>
      </c>
      <c r="E13" s="31" t="s">
        <v>37</v>
      </c>
      <c r="F13" s="33">
        <v>7630.000000000001</v>
      </c>
      <c r="G13" s="33">
        <f>F13*4</f>
        <v>30520.000000000004</v>
      </c>
      <c r="H13" s="34">
        <v>0.30049795294940823</v>
      </c>
      <c r="I13" s="48">
        <v>2292.799381003985</v>
      </c>
      <c r="J13" s="48">
        <f>I13*4</f>
        <v>9171.19752401594</v>
      </c>
      <c r="K13" s="49">
        <v>9000</v>
      </c>
      <c r="L13" s="49">
        <f>K13*4</f>
        <v>36000</v>
      </c>
      <c r="M13" s="50">
        <v>0.2884526763543898</v>
      </c>
      <c r="N13" s="51">
        <v>2596.074087189508</v>
      </c>
      <c r="O13" s="51">
        <f>N13*4</f>
        <v>10384.296348758033</v>
      </c>
      <c r="P13" s="52">
        <v>4</v>
      </c>
      <c r="Q13" s="64">
        <v>33175.51</v>
      </c>
      <c r="R13" s="64">
        <v>7660.5</v>
      </c>
      <c r="S13" s="65">
        <f>Q13/G13</f>
        <v>1.087008846657929</v>
      </c>
      <c r="T13" s="64"/>
      <c r="U13" s="64"/>
      <c r="V13" s="64">
        <f>Q13-T13</f>
        <v>33175.51</v>
      </c>
      <c r="W13" s="64">
        <f>R13-U13</f>
        <v>7660.5</v>
      </c>
      <c r="X13" s="66">
        <f>V13/G13</f>
        <v>1.087008846657929</v>
      </c>
      <c r="Y13" s="68">
        <f>W13/J13</f>
        <v>0.8352780517418812</v>
      </c>
      <c r="Z13" s="68">
        <f>V13/L13</f>
        <v>0.9215419444444445</v>
      </c>
      <c r="AA13" s="68">
        <f>W13/O13</f>
        <v>0.7377004413896758</v>
      </c>
      <c r="AB13" s="76">
        <v>4</v>
      </c>
      <c r="AC13" s="81">
        <f>AB13-P13</f>
        <v>0</v>
      </c>
      <c r="AD13" s="82"/>
      <c r="AE13" s="86"/>
      <c r="AF13" s="80"/>
      <c r="AG13" s="93"/>
      <c r="AH13" s="94"/>
    </row>
    <row r="14" spans="1:34" ht="15" customHeight="1">
      <c r="A14" s="31">
        <v>12</v>
      </c>
      <c r="B14" s="31">
        <v>373</v>
      </c>
      <c r="C14" s="32" t="s">
        <v>53</v>
      </c>
      <c r="D14" s="32" t="s">
        <v>36</v>
      </c>
      <c r="E14" s="31" t="s">
        <v>40</v>
      </c>
      <c r="F14" s="33">
        <v>10682</v>
      </c>
      <c r="G14" s="33">
        <f>F14*4</f>
        <v>42728</v>
      </c>
      <c r="H14" s="34">
        <v>0.29088386517688425</v>
      </c>
      <c r="I14" s="48">
        <v>3107.2214478194774</v>
      </c>
      <c r="J14" s="48">
        <f>I14*4</f>
        <v>12428.88579127791</v>
      </c>
      <c r="K14" s="49">
        <v>12500</v>
      </c>
      <c r="L14" s="49">
        <f>K14*4</f>
        <v>50000</v>
      </c>
      <c r="M14" s="50">
        <v>0.2792239634081906</v>
      </c>
      <c r="N14" s="51">
        <v>3490.2995426023826</v>
      </c>
      <c r="O14" s="51">
        <f>N14*4</f>
        <v>13961.19817040953</v>
      </c>
      <c r="P14" s="52">
        <v>8</v>
      </c>
      <c r="Q14" s="64">
        <v>46151.74</v>
      </c>
      <c r="R14" s="64">
        <v>10287.46</v>
      </c>
      <c r="S14" s="65">
        <f>Q14/G14</f>
        <v>1.080128721213256</v>
      </c>
      <c r="T14" s="64"/>
      <c r="U14" s="64"/>
      <c r="V14" s="64">
        <f>Q14-T14</f>
        <v>46151.74</v>
      </c>
      <c r="W14" s="64">
        <f>R14-U14</f>
        <v>10287.46</v>
      </c>
      <c r="X14" s="66">
        <f>V14/G14</f>
        <v>1.080128721213256</v>
      </c>
      <c r="Y14" s="68">
        <f>W14/J14</f>
        <v>0.8277057310494658</v>
      </c>
      <c r="Z14" s="68">
        <f>V14/L14</f>
        <v>0.9230347999999999</v>
      </c>
      <c r="AA14" s="68">
        <f>W14/O14</f>
        <v>0.7368608248684598</v>
      </c>
      <c r="AB14" s="76">
        <v>2</v>
      </c>
      <c r="AC14" s="77">
        <f>AB14-P14</f>
        <v>-6</v>
      </c>
      <c r="AD14" s="78">
        <f>AC14*10</f>
        <v>-60</v>
      </c>
      <c r="AE14" s="87"/>
      <c r="AF14" s="88"/>
      <c r="AG14" s="93"/>
      <c r="AH14" s="94"/>
    </row>
    <row r="15" spans="1:34" ht="15" customHeight="1">
      <c r="A15" s="31">
        <v>13</v>
      </c>
      <c r="B15" s="31">
        <v>738</v>
      </c>
      <c r="C15" s="32" t="s">
        <v>54</v>
      </c>
      <c r="D15" s="32" t="s">
        <v>52</v>
      </c>
      <c r="E15" s="31" t="s">
        <v>37</v>
      </c>
      <c r="F15" s="33">
        <v>5450</v>
      </c>
      <c r="G15" s="33">
        <f>F15*4</f>
        <v>21800</v>
      </c>
      <c r="H15" s="34">
        <v>0.3104306034401552</v>
      </c>
      <c r="I15" s="48">
        <v>1691.846788748846</v>
      </c>
      <c r="J15" s="48">
        <f>I15*4</f>
        <v>6767.387154995384</v>
      </c>
      <c r="K15" s="49">
        <v>6322</v>
      </c>
      <c r="L15" s="49">
        <f>K15*4</f>
        <v>25288</v>
      </c>
      <c r="M15" s="50">
        <v>0.29798718262715324</v>
      </c>
      <c r="N15" s="51">
        <v>1883.8749685688626</v>
      </c>
      <c r="O15" s="51">
        <f>N15*4</f>
        <v>7535.499874275451</v>
      </c>
      <c r="P15" s="52">
        <v>4</v>
      </c>
      <c r="Q15" s="64">
        <v>23249.25</v>
      </c>
      <c r="R15" s="64">
        <v>5429.21</v>
      </c>
      <c r="S15" s="65">
        <f>Q15/G15</f>
        <v>1.066479357798165</v>
      </c>
      <c r="T15" s="64"/>
      <c r="U15" s="64"/>
      <c r="V15" s="64">
        <f>Q15-T15</f>
        <v>23249.25</v>
      </c>
      <c r="W15" s="64">
        <f>R15-U15</f>
        <v>5429.21</v>
      </c>
      <c r="X15" s="66">
        <f>V15/G15</f>
        <v>1.066479357798165</v>
      </c>
      <c r="Y15" s="68">
        <f>W15/J15</f>
        <v>0.8022608838024582</v>
      </c>
      <c r="Z15" s="68">
        <f>V15/L15</f>
        <v>0.9193787567225562</v>
      </c>
      <c r="AA15" s="68">
        <f>W15/O15</f>
        <v>0.720484385984019</v>
      </c>
      <c r="AB15" s="76">
        <v>12</v>
      </c>
      <c r="AC15" s="81">
        <f>AB15-P15</f>
        <v>8</v>
      </c>
      <c r="AD15" s="82"/>
      <c r="AE15" s="86"/>
      <c r="AF15" s="80"/>
      <c r="AG15" s="93"/>
      <c r="AH15" s="94"/>
    </row>
    <row r="16" spans="1:34" ht="15" customHeight="1">
      <c r="A16" s="31">
        <v>14</v>
      </c>
      <c r="B16" s="31">
        <v>571</v>
      </c>
      <c r="C16" s="32" t="s">
        <v>55</v>
      </c>
      <c r="D16" s="32" t="s">
        <v>43</v>
      </c>
      <c r="E16" s="31" t="s">
        <v>40</v>
      </c>
      <c r="F16" s="33">
        <v>16350.000000000002</v>
      </c>
      <c r="G16" s="33">
        <f>F16*4</f>
        <v>65400.00000000001</v>
      </c>
      <c r="H16" s="34">
        <v>0.27920440402491703</v>
      </c>
      <c r="I16" s="48">
        <v>4564.992005807394</v>
      </c>
      <c r="J16" s="48">
        <f>I16*4</f>
        <v>18259.968023229576</v>
      </c>
      <c r="K16" s="49">
        <v>18966</v>
      </c>
      <c r="L16" s="49">
        <f>K16*4</f>
        <v>75864</v>
      </c>
      <c r="M16" s="50">
        <v>0.2680126663108381</v>
      </c>
      <c r="N16" s="51">
        <v>5083.128229251355</v>
      </c>
      <c r="O16" s="51">
        <f>N16*4</f>
        <v>20332.51291700542</v>
      </c>
      <c r="P16" s="52">
        <v>8</v>
      </c>
      <c r="Q16" s="64">
        <v>69288.29</v>
      </c>
      <c r="R16" s="64">
        <v>13293.43</v>
      </c>
      <c r="S16" s="65">
        <f>Q16/G16</f>
        <v>1.059453975535168</v>
      </c>
      <c r="T16" s="64"/>
      <c r="U16" s="64"/>
      <c r="V16" s="64">
        <f>Q16-T16</f>
        <v>69288.29</v>
      </c>
      <c r="W16" s="64">
        <f>R16-U16</f>
        <v>13293.43</v>
      </c>
      <c r="X16" s="66">
        <f>V16/G16</f>
        <v>1.059453975535168</v>
      </c>
      <c r="Y16" s="68">
        <f>W16/J16</f>
        <v>0.728009489561463</v>
      </c>
      <c r="Z16" s="68">
        <f>V16/L16</f>
        <v>0.9133223927027311</v>
      </c>
      <c r="AA16" s="68">
        <f>W16/O16</f>
        <v>0.6538016257145386</v>
      </c>
      <c r="AB16" s="76">
        <v>10</v>
      </c>
      <c r="AC16" s="81">
        <f>AB16-P16</f>
        <v>2</v>
      </c>
      <c r="AD16" s="82"/>
      <c r="AE16" s="86"/>
      <c r="AF16" s="80"/>
      <c r="AG16" s="93"/>
      <c r="AH16" s="94"/>
    </row>
    <row r="17" spans="1:34" ht="15" customHeight="1">
      <c r="A17" s="31">
        <v>15</v>
      </c>
      <c r="B17" s="31">
        <v>105267</v>
      </c>
      <c r="C17" s="32" t="s">
        <v>56</v>
      </c>
      <c r="D17" s="32" t="s">
        <v>39</v>
      </c>
      <c r="E17" s="31" t="s">
        <v>44</v>
      </c>
      <c r="F17" s="33">
        <v>9265</v>
      </c>
      <c r="G17" s="33">
        <f>F17*4</f>
        <v>37060</v>
      </c>
      <c r="H17" s="34">
        <v>0.31885280413413447</v>
      </c>
      <c r="I17" s="48">
        <v>2954.1712303027557</v>
      </c>
      <c r="J17" s="48">
        <f>I17*4</f>
        <v>11816.684921211023</v>
      </c>
      <c r="K17" s="49">
        <v>10800</v>
      </c>
      <c r="L17" s="49">
        <f>K17*4</f>
        <v>43200</v>
      </c>
      <c r="M17" s="50">
        <v>0.3060717845591375</v>
      </c>
      <c r="N17" s="51">
        <v>3305.5752732386854</v>
      </c>
      <c r="O17" s="51">
        <f>N17*4</f>
        <v>13222.301092954742</v>
      </c>
      <c r="P17" s="52">
        <v>6</v>
      </c>
      <c r="Q17" s="64">
        <v>38919.9</v>
      </c>
      <c r="R17" s="64">
        <v>7786.56</v>
      </c>
      <c r="S17" s="65">
        <f>Q17/G17</f>
        <v>1.0501861845655693</v>
      </c>
      <c r="T17" s="64"/>
      <c r="U17" s="64"/>
      <c r="V17" s="64">
        <f>Q17-T17</f>
        <v>38919.9</v>
      </c>
      <c r="W17" s="64">
        <f>R17-U17</f>
        <v>7786.56</v>
      </c>
      <c r="X17" s="66">
        <f>V17/G17</f>
        <v>1.0501861845655693</v>
      </c>
      <c r="Y17" s="68">
        <f>W17/J17</f>
        <v>0.6589462316984586</v>
      </c>
      <c r="Z17" s="68">
        <f>V17/L17</f>
        <v>0.9009236111111112</v>
      </c>
      <c r="AA17" s="68">
        <f>W17/O17</f>
        <v>0.588895983025899</v>
      </c>
      <c r="AB17" s="76">
        <v>0</v>
      </c>
      <c r="AC17" s="77">
        <f>AB17-P17</f>
        <v>-6</v>
      </c>
      <c r="AD17" s="78">
        <f>AC17*10</f>
        <v>-60</v>
      </c>
      <c r="AE17" s="86"/>
      <c r="AF17" s="80"/>
      <c r="AG17" s="93"/>
      <c r="AH17" s="94"/>
    </row>
    <row r="18" spans="1:34" ht="15" customHeight="1">
      <c r="A18" s="31">
        <v>16</v>
      </c>
      <c r="B18" s="31">
        <v>104838</v>
      </c>
      <c r="C18" s="32" t="s">
        <v>57</v>
      </c>
      <c r="D18" s="32" t="s">
        <v>52</v>
      </c>
      <c r="E18" s="31" t="s">
        <v>37</v>
      </c>
      <c r="F18" s="33">
        <v>5995</v>
      </c>
      <c r="G18" s="33">
        <f>F18*4</f>
        <v>23980</v>
      </c>
      <c r="H18" s="34">
        <v>0.2560161742127316</v>
      </c>
      <c r="I18" s="48">
        <v>1534.816964405326</v>
      </c>
      <c r="J18" s="48">
        <f>I18*4</f>
        <v>6139.267857621304</v>
      </c>
      <c r="K18" s="49">
        <v>7000</v>
      </c>
      <c r="L18" s="49">
        <f>K18*4</f>
        <v>28000</v>
      </c>
      <c r="M18" s="50">
        <v>0.24575392250378247</v>
      </c>
      <c r="N18" s="51">
        <v>1720.2774575264773</v>
      </c>
      <c r="O18" s="51">
        <f>N18*4</f>
        <v>6881.109830105909</v>
      </c>
      <c r="P18" s="52">
        <v>4</v>
      </c>
      <c r="Q18" s="64">
        <v>24999.89</v>
      </c>
      <c r="R18" s="64">
        <v>5493.27</v>
      </c>
      <c r="S18" s="65">
        <f>Q18/G18</f>
        <v>1.0425308590492077</v>
      </c>
      <c r="T18" s="64"/>
      <c r="U18" s="64"/>
      <c r="V18" s="64">
        <f>Q18-T18</f>
        <v>24999.89</v>
      </c>
      <c r="W18" s="64">
        <f>R18-U18</f>
        <v>5493.27</v>
      </c>
      <c r="X18" s="66">
        <f>V18/G18</f>
        <v>1.0425308590492077</v>
      </c>
      <c r="Y18" s="68">
        <f>W18/J18</f>
        <v>0.8947760754860435</v>
      </c>
      <c r="Z18" s="68">
        <f>V18/L18</f>
        <v>0.8928532142857143</v>
      </c>
      <c r="AA18" s="68">
        <f>W18/O18</f>
        <v>0.7983116293197505</v>
      </c>
      <c r="AB18" s="76">
        <v>0</v>
      </c>
      <c r="AC18" s="77">
        <f>AB18-P18</f>
        <v>-4</v>
      </c>
      <c r="AD18" s="78">
        <f>AC18*10</f>
        <v>-40</v>
      </c>
      <c r="AE18" s="86"/>
      <c r="AF18" s="80"/>
      <c r="AG18" s="93"/>
      <c r="AH18" s="94"/>
    </row>
    <row r="19" spans="1:34" ht="15" customHeight="1">
      <c r="A19" s="31">
        <v>17</v>
      </c>
      <c r="B19" s="31">
        <v>712</v>
      </c>
      <c r="C19" s="32" t="s">
        <v>58</v>
      </c>
      <c r="D19" s="32" t="s">
        <v>43</v>
      </c>
      <c r="E19" s="31" t="s">
        <v>40</v>
      </c>
      <c r="F19" s="33">
        <v>14824.000000000002</v>
      </c>
      <c r="G19" s="33">
        <f>F19*4</f>
        <v>59296.00000000001</v>
      </c>
      <c r="H19" s="34">
        <v>0.31193962462975455</v>
      </c>
      <c r="I19" s="48">
        <v>4624.192995511482</v>
      </c>
      <c r="J19" s="48">
        <f>I19*4</f>
        <v>18496.771982045928</v>
      </c>
      <c r="K19" s="49">
        <v>17195.84</v>
      </c>
      <c r="L19" s="49">
        <f>K19*4</f>
        <v>68783.36</v>
      </c>
      <c r="M19" s="50">
        <v>0.2994357156256083</v>
      </c>
      <c r="N19" s="51">
        <v>5149.04865618346</v>
      </c>
      <c r="O19" s="51">
        <f>N19*4</f>
        <v>20596.19462473384</v>
      </c>
      <c r="P19" s="52">
        <v>8</v>
      </c>
      <c r="Q19" s="64">
        <v>61708.31</v>
      </c>
      <c r="R19" s="64">
        <v>17791.67</v>
      </c>
      <c r="S19" s="65">
        <f>Q19/G19</f>
        <v>1.0406825080949809</v>
      </c>
      <c r="T19" s="64"/>
      <c r="U19" s="64"/>
      <c r="V19" s="64">
        <f>Q19-T19</f>
        <v>61708.31</v>
      </c>
      <c r="W19" s="64">
        <f>R19-U19</f>
        <v>17791.67</v>
      </c>
      <c r="X19" s="66">
        <f>V19/G19</f>
        <v>1.0406825080949809</v>
      </c>
      <c r="Y19" s="68">
        <f>W19/J19</f>
        <v>0.9618797278395201</v>
      </c>
      <c r="Z19" s="68">
        <f>V19/L19</f>
        <v>0.8971400931853285</v>
      </c>
      <c r="AA19" s="68">
        <f>W19/O19</f>
        <v>0.8638328741870644</v>
      </c>
      <c r="AB19" s="76">
        <v>14</v>
      </c>
      <c r="AC19" s="81">
        <f>AB19-P19</f>
        <v>6</v>
      </c>
      <c r="AD19" s="82"/>
      <c r="AE19" s="86"/>
      <c r="AF19" s="80"/>
      <c r="AG19" s="93"/>
      <c r="AH19" s="94"/>
    </row>
    <row r="20" spans="1:34" ht="15" customHeight="1">
      <c r="A20" s="31">
        <v>18</v>
      </c>
      <c r="B20" s="31">
        <v>713</v>
      </c>
      <c r="C20" s="32" t="s">
        <v>59</v>
      </c>
      <c r="D20" s="32" t="s">
        <v>52</v>
      </c>
      <c r="E20" s="31" t="s">
        <v>37</v>
      </c>
      <c r="F20" s="33">
        <v>5450</v>
      </c>
      <c r="G20" s="33">
        <f>F20*4</f>
        <v>21800</v>
      </c>
      <c r="H20" s="34">
        <v>0.33642155726451944</v>
      </c>
      <c r="I20" s="48">
        <v>1833.497487091631</v>
      </c>
      <c r="J20" s="48">
        <f>I20*4</f>
        <v>7333.989948366524</v>
      </c>
      <c r="K20" s="49">
        <v>6322</v>
      </c>
      <c r="L20" s="49">
        <f>K20*4</f>
        <v>25288</v>
      </c>
      <c r="M20" s="50">
        <v>0.32293630496910625</v>
      </c>
      <c r="N20" s="51">
        <v>2041.6033200146896</v>
      </c>
      <c r="O20" s="51">
        <f>N20*4</f>
        <v>8166.413280058759</v>
      </c>
      <c r="P20" s="52">
        <v>4</v>
      </c>
      <c r="Q20" s="64">
        <v>22405.23</v>
      </c>
      <c r="R20" s="64">
        <v>6173.67</v>
      </c>
      <c r="S20" s="65">
        <f>Q20/G20</f>
        <v>1.0277628440366973</v>
      </c>
      <c r="T20" s="64"/>
      <c r="U20" s="64"/>
      <c r="V20" s="64">
        <f>Q20-T20</f>
        <v>22405.23</v>
      </c>
      <c r="W20" s="64">
        <f>R20-U20</f>
        <v>6173.67</v>
      </c>
      <c r="X20" s="66">
        <f>V20/G20</f>
        <v>1.0277628440366973</v>
      </c>
      <c r="Y20" s="68">
        <f>W20/J20</f>
        <v>0.8417887184826374</v>
      </c>
      <c r="Z20" s="68">
        <f>V20/L20</f>
        <v>0.8860024517557735</v>
      </c>
      <c r="AA20" s="68">
        <f>W20/O20</f>
        <v>0.7559830476710309</v>
      </c>
      <c r="AB20" s="76">
        <v>8</v>
      </c>
      <c r="AC20" s="81">
        <f>AB20-P20</f>
        <v>4</v>
      </c>
      <c r="AD20" s="82"/>
      <c r="AE20" s="86"/>
      <c r="AF20" s="80"/>
      <c r="AG20" s="93"/>
      <c r="AH20" s="94"/>
    </row>
    <row r="21" spans="1:34" ht="15" customHeight="1">
      <c r="A21" s="31">
        <v>19</v>
      </c>
      <c r="B21" s="31">
        <v>582</v>
      </c>
      <c r="C21" s="32" t="s">
        <v>60</v>
      </c>
      <c r="D21" s="32" t="s">
        <v>39</v>
      </c>
      <c r="E21" s="31" t="s">
        <v>40</v>
      </c>
      <c r="F21" s="33">
        <v>41420</v>
      </c>
      <c r="G21" s="33">
        <f>F21*4</f>
        <v>165680</v>
      </c>
      <c r="H21" s="34">
        <v>0.185</v>
      </c>
      <c r="I21" s="48">
        <v>7662.7</v>
      </c>
      <c r="J21" s="48">
        <f>I21*4</f>
        <v>30650.8</v>
      </c>
      <c r="K21" s="49">
        <v>48000</v>
      </c>
      <c r="L21" s="49">
        <f>K21*4</f>
        <v>192000</v>
      </c>
      <c r="M21" s="50">
        <v>0.17693064532352187</v>
      </c>
      <c r="N21" s="51">
        <v>8492.67097552905</v>
      </c>
      <c r="O21" s="51">
        <f>N21*4</f>
        <v>33970.6839021162</v>
      </c>
      <c r="P21" s="52">
        <v>8</v>
      </c>
      <c r="Q21" s="64">
        <v>170094.74</v>
      </c>
      <c r="R21" s="64">
        <v>31113.3</v>
      </c>
      <c r="S21" s="65">
        <f>Q21/G21</f>
        <v>1.0266461854176725</v>
      </c>
      <c r="T21" s="64"/>
      <c r="U21" s="64"/>
      <c r="V21" s="64">
        <f>Q21-T21</f>
        <v>170094.74</v>
      </c>
      <c r="W21" s="64">
        <f>R21-U21</f>
        <v>31113.3</v>
      </c>
      <c r="X21" s="66">
        <f>V21/G21</f>
        <v>1.0266461854176725</v>
      </c>
      <c r="Y21" s="66">
        <f>W21/J21</f>
        <v>1.0150893288266538</v>
      </c>
      <c r="Z21" s="68">
        <f>V21/L21</f>
        <v>0.8859101041666666</v>
      </c>
      <c r="AA21" s="68">
        <f>W21/O21</f>
        <v>0.9158867713599902</v>
      </c>
      <c r="AB21" s="76">
        <v>22</v>
      </c>
      <c r="AC21" s="81">
        <f>AB21-P21</f>
        <v>14</v>
      </c>
      <c r="AD21" s="82"/>
      <c r="AE21" s="86">
        <v>400</v>
      </c>
      <c r="AF21" s="80"/>
      <c r="AG21" s="93">
        <f>AE21+AF21</f>
        <v>400</v>
      </c>
      <c r="AH21" s="94"/>
    </row>
    <row r="22" spans="1:34" ht="15" customHeight="1">
      <c r="A22" s="31">
        <v>20</v>
      </c>
      <c r="B22" s="31">
        <v>54</v>
      </c>
      <c r="C22" s="32" t="s">
        <v>61</v>
      </c>
      <c r="D22" s="32" t="s">
        <v>52</v>
      </c>
      <c r="E22" s="31" t="s">
        <v>44</v>
      </c>
      <c r="F22" s="33">
        <v>8720</v>
      </c>
      <c r="G22" s="33">
        <f>F22*4</f>
        <v>34880</v>
      </c>
      <c r="H22" s="34">
        <v>0.3223052352145123</v>
      </c>
      <c r="I22" s="48">
        <v>2810.5016510705473</v>
      </c>
      <c r="J22" s="48">
        <f>I22*4</f>
        <v>11242.006604282189</v>
      </c>
      <c r="K22" s="49">
        <v>10200</v>
      </c>
      <c r="L22" s="49">
        <f>K22*4</f>
        <v>40800</v>
      </c>
      <c r="M22" s="50">
        <v>0.30938582705190526</v>
      </c>
      <c r="N22" s="51">
        <v>3155.7354359294336</v>
      </c>
      <c r="O22" s="51">
        <f>N22*4</f>
        <v>12622.941743717734</v>
      </c>
      <c r="P22" s="52">
        <v>6</v>
      </c>
      <c r="Q22" s="64">
        <v>42195.14</v>
      </c>
      <c r="R22" s="64">
        <v>9347.65</v>
      </c>
      <c r="S22" s="65">
        <f>Q22/G22</f>
        <v>1.2097230504587155</v>
      </c>
      <c r="T22" s="64">
        <v>6510</v>
      </c>
      <c r="U22" s="64">
        <v>819</v>
      </c>
      <c r="V22" s="64">
        <f>Q22-T22</f>
        <v>35685.14</v>
      </c>
      <c r="W22" s="64">
        <f>R22-U22</f>
        <v>8528.65</v>
      </c>
      <c r="X22" s="66">
        <f>V22/G22</f>
        <v>1.023083142201835</v>
      </c>
      <c r="Y22" s="68">
        <f>W22/J22</f>
        <v>0.758641255089759</v>
      </c>
      <c r="Z22" s="68">
        <f>V22/L22</f>
        <v>0.8746357843137255</v>
      </c>
      <c r="AA22" s="68">
        <f>W22/O22</f>
        <v>0.6756467844941606</v>
      </c>
      <c r="AB22" s="76">
        <v>7</v>
      </c>
      <c r="AC22" s="81">
        <f>AB22-P22</f>
        <v>1</v>
      </c>
      <c r="AD22" s="82"/>
      <c r="AE22" s="86"/>
      <c r="AF22" s="80"/>
      <c r="AG22" s="93"/>
      <c r="AH22" s="94"/>
    </row>
    <row r="23" spans="1:34" ht="15" customHeight="1">
      <c r="A23" s="31">
        <v>21</v>
      </c>
      <c r="B23" s="31">
        <v>107728</v>
      </c>
      <c r="C23" s="32" t="s">
        <v>62</v>
      </c>
      <c r="D23" s="32" t="s">
        <v>63</v>
      </c>
      <c r="E23" s="31" t="s">
        <v>37</v>
      </c>
      <c r="F23" s="33">
        <v>5995</v>
      </c>
      <c r="G23" s="33">
        <f>F23*4</f>
        <v>23980</v>
      </c>
      <c r="H23" s="34">
        <v>0.27009405806385745</v>
      </c>
      <c r="I23" s="48">
        <v>1619.2138780928253</v>
      </c>
      <c r="J23" s="48">
        <f>I23*4</f>
        <v>6476.855512371301</v>
      </c>
      <c r="K23" s="49">
        <v>7000</v>
      </c>
      <c r="L23" s="49">
        <f>K23*4</f>
        <v>28000</v>
      </c>
      <c r="M23" s="50">
        <v>0.25926750299378726</v>
      </c>
      <c r="N23" s="51">
        <v>1814.8725209565107</v>
      </c>
      <c r="O23" s="51">
        <f>N23*4</f>
        <v>7259.490083826043</v>
      </c>
      <c r="P23" s="52">
        <v>4</v>
      </c>
      <c r="Q23" s="64">
        <v>24480.22</v>
      </c>
      <c r="R23" s="64">
        <v>3382.31</v>
      </c>
      <c r="S23" s="65">
        <f>Q23/G23</f>
        <v>1.02085988323603</v>
      </c>
      <c r="T23" s="64"/>
      <c r="U23" s="64"/>
      <c r="V23" s="64">
        <f>Q23-T23</f>
        <v>24480.22</v>
      </c>
      <c r="W23" s="64">
        <f>R23-U23</f>
        <v>3382.31</v>
      </c>
      <c r="X23" s="66">
        <f>V23/G23</f>
        <v>1.02085988323603</v>
      </c>
      <c r="Y23" s="68">
        <f>W23/J23</f>
        <v>0.5222148299494288</v>
      </c>
      <c r="Z23" s="68">
        <f>V23/L23</f>
        <v>0.8742935714285714</v>
      </c>
      <c r="AA23" s="68">
        <f>W23/O23</f>
        <v>0.4659156443419765</v>
      </c>
      <c r="AB23" s="76">
        <v>2</v>
      </c>
      <c r="AC23" s="77">
        <f>AB23-P23</f>
        <v>-2</v>
      </c>
      <c r="AD23" s="78">
        <f>AC23*10</f>
        <v>-20</v>
      </c>
      <c r="AE23" s="86"/>
      <c r="AF23" s="80"/>
      <c r="AG23" s="93"/>
      <c r="AH23" s="94"/>
    </row>
    <row r="24" spans="1:34" ht="15" customHeight="1">
      <c r="A24" s="31">
        <v>22</v>
      </c>
      <c r="B24" s="31">
        <v>748</v>
      </c>
      <c r="C24" s="32" t="s">
        <v>64</v>
      </c>
      <c r="D24" s="32" t="s">
        <v>63</v>
      </c>
      <c r="E24" s="31" t="s">
        <v>44</v>
      </c>
      <c r="F24" s="33">
        <v>7630.000000000001</v>
      </c>
      <c r="G24" s="33">
        <f>F24*4</f>
        <v>30520.000000000004</v>
      </c>
      <c r="H24" s="34">
        <v>0.29390412385169096</v>
      </c>
      <c r="I24" s="48">
        <v>2242.4884649884025</v>
      </c>
      <c r="J24" s="48">
        <f>I24*4</f>
        <v>8969.95385995361</v>
      </c>
      <c r="K24" s="49">
        <v>9000</v>
      </c>
      <c r="L24" s="49">
        <f>K24*4</f>
        <v>36000</v>
      </c>
      <c r="M24" s="50">
        <v>0.28212315686185524</v>
      </c>
      <c r="N24" s="51">
        <v>2539.108411756697</v>
      </c>
      <c r="O24" s="51">
        <f>N24*4</f>
        <v>10156.433647026788</v>
      </c>
      <c r="P24" s="52">
        <v>4</v>
      </c>
      <c r="Q24" s="64">
        <v>30963.32</v>
      </c>
      <c r="R24" s="64">
        <v>7016.11</v>
      </c>
      <c r="S24" s="65">
        <f>Q24/G24</f>
        <v>1.0145255570117955</v>
      </c>
      <c r="T24" s="64"/>
      <c r="U24" s="64"/>
      <c r="V24" s="64">
        <f>Q24-T24</f>
        <v>30963.32</v>
      </c>
      <c r="W24" s="64">
        <f>R24-U24</f>
        <v>7016.11</v>
      </c>
      <c r="X24" s="66">
        <f>V24/G24</f>
        <v>1.0145255570117955</v>
      </c>
      <c r="Y24" s="68">
        <f>W24/J24</f>
        <v>0.7821790512572698</v>
      </c>
      <c r="Z24" s="68">
        <f>V24/L24</f>
        <v>0.8600922222222223</v>
      </c>
      <c r="AA24" s="68">
        <f>W24/O24</f>
        <v>0.6908044933719335</v>
      </c>
      <c r="AB24" s="76">
        <v>2</v>
      </c>
      <c r="AC24" s="77">
        <f>AB24-P24</f>
        <v>-2</v>
      </c>
      <c r="AD24" s="78">
        <f>AC24*10</f>
        <v>-20</v>
      </c>
      <c r="AE24" s="86"/>
      <c r="AF24" s="80"/>
      <c r="AG24" s="93"/>
      <c r="AH24" s="94"/>
    </row>
    <row r="25" spans="1:34" ht="15" customHeight="1">
      <c r="A25" s="31">
        <v>23</v>
      </c>
      <c r="B25" s="31">
        <v>517</v>
      </c>
      <c r="C25" s="32" t="s">
        <v>65</v>
      </c>
      <c r="D25" s="32" t="s">
        <v>36</v>
      </c>
      <c r="E25" s="31" t="s">
        <v>40</v>
      </c>
      <c r="F25" s="33">
        <v>36515</v>
      </c>
      <c r="G25" s="33">
        <f>F25*4</f>
        <v>146060</v>
      </c>
      <c r="H25" s="34">
        <v>0.21336104294670702</v>
      </c>
      <c r="I25" s="48">
        <v>7790.878483199007</v>
      </c>
      <c r="J25" s="48">
        <f>I25*4</f>
        <v>31163.513932796028</v>
      </c>
      <c r="K25" s="49">
        <v>42000</v>
      </c>
      <c r="L25" s="49">
        <f>K25*4</f>
        <v>168000</v>
      </c>
      <c r="M25" s="50">
        <v>0.20480859607753524</v>
      </c>
      <c r="N25" s="51">
        <v>8601.96103525648</v>
      </c>
      <c r="O25" s="51">
        <f>N25*4</f>
        <v>34407.84414102592</v>
      </c>
      <c r="P25" s="52">
        <v>8</v>
      </c>
      <c r="Q25" s="64">
        <v>147663.92</v>
      </c>
      <c r="R25" s="64">
        <v>35453.09</v>
      </c>
      <c r="S25" s="65">
        <f>Q25/G25</f>
        <v>1.0109812405860605</v>
      </c>
      <c r="T25" s="64"/>
      <c r="U25" s="64"/>
      <c r="V25" s="64">
        <f>Q25-T25</f>
        <v>147663.92</v>
      </c>
      <c r="W25" s="64">
        <f>R25-U25</f>
        <v>35453.09</v>
      </c>
      <c r="X25" s="66">
        <f>V25/G25</f>
        <v>1.0109812405860605</v>
      </c>
      <c r="Y25" s="66">
        <f>W25/J25</f>
        <v>1.1376473807303766</v>
      </c>
      <c r="Z25" s="68">
        <f>V25/L25</f>
        <v>0.8789519047619049</v>
      </c>
      <c r="AA25" s="68">
        <f>W25/O25</f>
        <v>1.030378126995983</v>
      </c>
      <c r="AB25" s="76">
        <v>1</v>
      </c>
      <c r="AC25" s="77">
        <f>AB25-P25</f>
        <v>-7</v>
      </c>
      <c r="AD25" s="78">
        <f>AC25*10</f>
        <v>-70</v>
      </c>
      <c r="AE25" s="79">
        <v>400</v>
      </c>
      <c r="AF25" s="80"/>
      <c r="AG25" s="93">
        <f>AE25+AF25</f>
        <v>400</v>
      </c>
      <c r="AH25" s="94"/>
    </row>
    <row r="26" spans="1:34" ht="15" customHeight="1">
      <c r="A26" s="31">
        <v>24</v>
      </c>
      <c r="B26" s="31">
        <v>587</v>
      </c>
      <c r="C26" s="32" t="s">
        <v>66</v>
      </c>
      <c r="D26" s="32" t="s">
        <v>52</v>
      </c>
      <c r="E26" s="31" t="s">
        <v>37</v>
      </c>
      <c r="F26" s="33">
        <v>7630.000000000001</v>
      </c>
      <c r="G26" s="33">
        <f>F26*4</f>
        <v>30520.000000000004</v>
      </c>
      <c r="H26" s="34">
        <v>0.29577426728673584</v>
      </c>
      <c r="I26" s="48">
        <v>2256.7576593977947</v>
      </c>
      <c r="J26" s="48">
        <f>I26*4</f>
        <v>9027.030637591179</v>
      </c>
      <c r="K26" s="49">
        <v>9000</v>
      </c>
      <c r="L26" s="49">
        <f>K26*4</f>
        <v>36000</v>
      </c>
      <c r="M26" s="50">
        <v>0.283918336741487</v>
      </c>
      <c r="N26" s="51">
        <v>2555.2650306733826</v>
      </c>
      <c r="O26" s="51">
        <f>N26*4</f>
        <v>10221.06012269353</v>
      </c>
      <c r="P26" s="52">
        <v>4</v>
      </c>
      <c r="Q26" s="64">
        <v>30777.23</v>
      </c>
      <c r="R26" s="64">
        <v>6942.44</v>
      </c>
      <c r="S26" s="65">
        <f>Q26/G26</f>
        <v>1.008428243774574</v>
      </c>
      <c r="T26" s="64"/>
      <c r="U26" s="64"/>
      <c r="V26" s="64">
        <f>Q26-T26</f>
        <v>30777.23</v>
      </c>
      <c r="W26" s="64">
        <f>R26-U26</f>
        <v>6942.44</v>
      </c>
      <c r="X26" s="66">
        <f>V26/G26</f>
        <v>1.008428243774574</v>
      </c>
      <c r="Y26" s="68">
        <f>W26/J26</f>
        <v>0.7690723870028381</v>
      </c>
      <c r="Z26" s="68">
        <f>V26/L26</f>
        <v>0.8549230555555556</v>
      </c>
      <c r="AA26" s="68">
        <f>W26/O26</f>
        <v>0.6792289563570707</v>
      </c>
      <c r="AB26" s="76">
        <v>3</v>
      </c>
      <c r="AC26" s="77">
        <f>AB26-P26</f>
        <v>-1</v>
      </c>
      <c r="AD26" s="78">
        <f>AC26*10</f>
        <v>-10</v>
      </c>
      <c r="AE26" s="86"/>
      <c r="AF26" s="80"/>
      <c r="AG26" s="93"/>
      <c r="AH26" s="94"/>
    </row>
    <row r="27" spans="1:34" ht="15" customHeight="1">
      <c r="A27" s="31">
        <v>25</v>
      </c>
      <c r="B27" s="31">
        <v>585</v>
      </c>
      <c r="C27" s="32" t="s">
        <v>67</v>
      </c>
      <c r="D27" s="32" t="s">
        <v>36</v>
      </c>
      <c r="E27" s="31" t="s">
        <v>40</v>
      </c>
      <c r="F27" s="33">
        <v>11445</v>
      </c>
      <c r="G27" s="33">
        <f>F27*4</f>
        <v>45780</v>
      </c>
      <c r="H27" s="34">
        <v>0.2867452415809286</v>
      </c>
      <c r="I27" s="48">
        <v>3281.799289893728</v>
      </c>
      <c r="J27" s="48">
        <f>I27*4</f>
        <v>13127.197159574913</v>
      </c>
      <c r="K27" s="49">
        <v>13500</v>
      </c>
      <c r="L27" s="49">
        <f>K27*4</f>
        <v>54000</v>
      </c>
      <c r="M27" s="50">
        <v>0.27525123400700957</v>
      </c>
      <c r="N27" s="51">
        <v>3715.891659094629</v>
      </c>
      <c r="O27" s="51">
        <f>N27*4</f>
        <v>14863.566636378517</v>
      </c>
      <c r="P27" s="52">
        <v>8</v>
      </c>
      <c r="Q27" s="64">
        <v>46111.2</v>
      </c>
      <c r="R27" s="64">
        <v>13387.21</v>
      </c>
      <c r="S27" s="65">
        <f>Q27/G27</f>
        <v>1.007234600262123</v>
      </c>
      <c r="T27" s="64"/>
      <c r="U27" s="64"/>
      <c r="V27" s="64">
        <f>Q27-T27</f>
        <v>46111.2</v>
      </c>
      <c r="W27" s="64">
        <f>R27-U27</f>
        <v>13387.21</v>
      </c>
      <c r="X27" s="66">
        <f>V27/G27</f>
        <v>1.007234600262123</v>
      </c>
      <c r="Y27" s="66">
        <f>W27/J27</f>
        <v>1.0198071863524525</v>
      </c>
      <c r="Z27" s="68">
        <f>V27/L27</f>
        <v>0.8539111111111111</v>
      </c>
      <c r="AA27" s="68">
        <f>W27/O27</f>
        <v>0.9006727878647147</v>
      </c>
      <c r="AB27" s="76">
        <v>1</v>
      </c>
      <c r="AC27" s="77">
        <f>AB27-P27</f>
        <v>-7</v>
      </c>
      <c r="AD27" s="78">
        <f>AC27*10</f>
        <v>-70</v>
      </c>
      <c r="AE27" s="86">
        <v>400</v>
      </c>
      <c r="AF27" s="80"/>
      <c r="AG27" s="93">
        <f>AE27+AF27</f>
        <v>400</v>
      </c>
      <c r="AH27" s="94"/>
    </row>
    <row r="28" spans="1:34" ht="15" customHeight="1">
      <c r="A28" s="31">
        <v>26</v>
      </c>
      <c r="B28" s="31">
        <v>707</v>
      </c>
      <c r="C28" s="32" t="s">
        <v>68</v>
      </c>
      <c r="D28" s="32" t="s">
        <v>43</v>
      </c>
      <c r="E28" s="31" t="s">
        <v>40</v>
      </c>
      <c r="F28" s="33">
        <v>13080.000000000002</v>
      </c>
      <c r="G28" s="33">
        <f>F28*4</f>
        <v>52320.00000000001</v>
      </c>
      <c r="H28" s="34">
        <v>0.3371925442011036</v>
      </c>
      <c r="I28" s="48">
        <v>4410.478478150436</v>
      </c>
      <c r="J28" s="48">
        <f>I28*4</f>
        <v>17641.913912601744</v>
      </c>
      <c r="K28" s="49">
        <v>15000</v>
      </c>
      <c r="L28" s="49">
        <f>K28*4</f>
        <v>60000</v>
      </c>
      <c r="M28" s="50">
        <v>0.3236763873660383</v>
      </c>
      <c r="N28" s="51">
        <v>4855.145810490575</v>
      </c>
      <c r="O28" s="51">
        <f>N28*4</f>
        <v>19420.5832419623</v>
      </c>
      <c r="P28" s="52">
        <v>8</v>
      </c>
      <c r="Q28" s="64">
        <v>52369.04</v>
      </c>
      <c r="R28" s="64">
        <v>13785.83</v>
      </c>
      <c r="S28" s="65">
        <f>Q28/G28</f>
        <v>1.0009373088685014</v>
      </c>
      <c r="T28" s="64"/>
      <c r="U28" s="64"/>
      <c r="V28" s="64">
        <f>Q28-T28</f>
        <v>52369.04</v>
      </c>
      <c r="W28" s="64">
        <f>R28-U28</f>
        <v>13785.83</v>
      </c>
      <c r="X28" s="66">
        <f>V28/G28</f>
        <v>1.0009373088685014</v>
      </c>
      <c r="Y28" s="68">
        <f>W28/J28</f>
        <v>0.7814248538052714</v>
      </c>
      <c r="Z28" s="68">
        <f>V28/L28</f>
        <v>0.8728173333333333</v>
      </c>
      <c r="AA28" s="68">
        <f>W28/O28</f>
        <v>0.7098566417002751</v>
      </c>
      <c r="AB28" s="76">
        <v>12</v>
      </c>
      <c r="AC28" s="81">
        <f>AB28-P28</f>
        <v>4</v>
      </c>
      <c r="AD28" s="82"/>
      <c r="AE28" s="86"/>
      <c r="AF28" s="80"/>
      <c r="AG28" s="93"/>
      <c r="AH28" s="94"/>
    </row>
    <row r="29" spans="1:34" ht="15" customHeight="1">
      <c r="A29" s="31">
        <v>27</v>
      </c>
      <c r="B29" s="31">
        <v>730</v>
      </c>
      <c r="C29" s="32" t="s">
        <v>69</v>
      </c>
      <c r="D29" s="32" t="s">
        <v>39</v>
      </c>
      <c r="E29" s="31" t="s">
        <v>40</v>
      </c>
      <c r="F29" s="33">
        <v>10682</v>
      </c>
      <c r="G29" s="33">
        <f>F29*4</f>
        <v>42728</v>
      </c>
      <c r="H29" s="34">
        <v>0.291454264109063</v>
      </c>
      <c r="I29" s="48">
        <v>3113.314449213011</v>
      </c>
      <c r="J29" s="48">
        <f>I29*4</f>
        <v>12453.257796852044</v>
      </c>
      <c r="K29" s="49">
        <v>12500</v>
      </c>
      <c r="L29" s="49">
        <f>K29*4</f>
        <v>50000</v>
      </c>
      <c r="M29" s="50">
        <v>0.27977149824815123</v>
      </c>
      <c r="N29" s="51">
        <v>3497.1437281018902</v>
      </c>
      <c r="O29" s="51">
        <f>N29*4</f>
        <v>13988.574912407561</v>
      </c>
      <c r="P29" s="52">
        <v>8</v>
      </c>
      <c r="Q29" s="64">
        <v>43443.89</v>
      </c>
      <c r="R29" s="64">
        <v>10648.87</v>
      </c>
      <c r="S29" s="65">
        <f>Q29/G29</f>
        <v>1.0167545871559633</v>
      </c>
      <c r="T29" s="64">
        <v>850</v>
      </c>
      <c r="U29" s="64">
        <v>157</v>
      </c>
      <c r="V29" s="64">
        <f>Q29-T29</f>
        <v>42593.89</v>
      </c>
      <c r="W29" s="64">
        <f>R29-U29</f>
        <v>10491.87</v>
      </c>
      <c r="X29" s="68">
        <f>V29/G29</f>
        <v>0.996861308743681</v>
      </c>
      <c r="Y29" s="68">
        <f>W29/J29</f>
        <v>0.8425000245841016</v>
      </c>
      <c r="Z29" s="68">
        <f>V29/L29</f>
        <v>0.8518778</v>
      </c>
      <c r="AA29" s="68">
        <f>W29/O29</f>
        <v>0.7500313695781792</v>
      </c>
      <c r="AB29" s="76">
        <v>2</v>
      </c>
      <c r="AC29" s="77">
        <f>AB29-P29</f>
        <v>-6</v>
      </c>
      <c r="AD29" s="78">
        <f>AC29*10</f>
        <v>-60</v>
      </c>
      <c r="AE29" s="86"/>
      <c r="AF29" s="80"/>
      <c r="AG29" s="93"/>
      <c r="AH29" s="94"/>
    </row>
    <row r="30" spans="1:34" ht="15" customHeight="1">
      <c r="A30" s="31">
        <v>28</v>
      </c>
      <c r="B30" s="31">
        <v>56</v>
      </c>
      <c r="C30" s="32" t="s">
        <v>70</v>
      </c>
      <c r="D30" s="32" t="s">
        <v>52</v>
      </c>
      <c r="E30" s="31" t="s">
        <v>37</v>
      </c>
      <c r="F30" s="33">
        <v>5450</v>
      </c>
      <c r="G30" s="33">
        <f>F30*4</f>
        <v>21800</v>
      </c>
      <c r="H30" s="34">
        <v>0.2846844771697757</v>
      </c>
      <c r="I30" s="48">
        <v>1551.5304005752776</v>
      </c>
      <c r="J30" s="48">
        <f>I30*4</f>
        <v>6206.12160230111</v>
      </c>
      <c r="K30" s="49">
        <v>6322</v>
      </c>
      <c r="L30" s="49">
        <f>K30*4</f>
        <v>25288</v>
      </c>
      <c r="M30" s="50">
        <v>0.27327307407647244</v>
      </c>
      <c r="N30" s="51">
        <v>1727.6323743114588</v>
      </c>
      <c r="O30" s="51">
        <f>N30*4</f>
        <v>6910.529497245835</v>
      </c>
      <c r="P30" s="52">
        <v>4</v>
      </c>
      <c r="Q30" s="64">
        <v>21711.41</v>
      </c>
      <c r="R30" s="64">
        <v>5353.31</v>
      </c>
      <c r="S30" s="69">
        <f>Q30/G30</f>
        <v>0.9959362385321101</v>
      </c>
      <c r="T30" s="64"/>
      <c r="U30" s="64"/>
      <c r="V30" s="64">
        <f>Q30-T30</f>
        <v>21711.41</v>
      </c>
      <c r="W30" s="64">
        <f>R30-U30</f>
        <v>5353.31</v>
      </c>
      <c r="X30" s="68">
        <f>V30/G30</f>
        <v>0.9959362385321101</v>
      </c>
      <c r="Y30" s="68">
        <f>W30/J30</f>
        <v>0.862585418567225</v>
      </c>
      <c r="Z30" s="68">
        <f>V30/L30</f>
        <v>0.8585657228725087</v>
      </c>
      <c r="AA30" s="68">
        <f>W30/O30</f>
        <v>0.774659887080077</v>
      </c>
      <c r="AB30" s="76">
        <v>4</v>
      </c>
      <c r="AC30" s="81">
        <f>AB30-P30</f>
        <v>0</v>
      </c>
      <c r="AD30" s="82"/>
      <c r="AE30" s="87"/>
      <c r="AF30" s="88"/>
      <c r="AG30" s="95"/>
      <c r="AH30" s="96">
        <v>0</v>
      </c>
    </row>
    <row r="31" spans="1:34" ht="15" customHeight="1">
      <c r="A31" s="31">
        <v>29</v>
      </c>
      <c r="B31" s="31">
        <v>112888</v>
      </c>
      <c r="C31" s="32" t="s">
        <v>71</v>
      </c>
      <c r="D31" s="32" t="s">
        <v>39</v>
      </c>
      <c r="E31" s="31" t="s">
        <v>37</v>
      </c>
      <c r="F31" s="33">
        <v>5450</v>
      </c>
      <c r="G31" s="33">
        <f>F31*4</f>
        <v>21800</v>
      </c>
      <c r="H31" s="34">
        <v>0.26094610357904113</v>
      </c>
      <c r="I31" s="48">
        <v>1422.1562645057743</v>
      </c>
      <c r="J31" s="48">
        <f>I31*4</f>
        <v>5688.625058023097</v>
      </c>
      <c r="K31" s="49">
        <v>6322</v>
      </c>
      <c r="L31" s="49">
        <f>K31*4</f>
        <v>25288</v>
      </c>
      <c r="M31" s="50">
        <v>0.25048623866764497</v>
      </c>
      <c r="N31" s="51">
        <v>1583.5740008568514</v>
      </c>
      <c r="O31" s="51">
        <f>N31*4</f>
        <v>6334.296003427406</v>
      </c>
      <c r="P31" s="52">
        <v>4</v>
      </c>
      <c r="Q31" s="64">
        <v>21690.5</v>
      </c>
      <c r="R31" s="64">
        <v>3363.24</v>
      </c>
      <c r="S31" s="69">
        <f>Q31/G31</f>
        <v>0.9949770642201835</v>
      </c>
      <c r="T31" s="64"/>
      <c r="U31" s="64"/>
      <c r="V31" s="64">
        <f>Q31-T31</f>
        <v>21690.5</v>
      </c>
      <c r="W31" s="64">
        <f>R31-U31</f>
        <v>3363.24</v>
      </c>
      <c r="X31" s="68">
        <f>V31/G31</f>
        <v>0.9949770642201835</v>
      </c>
      <c r="Y31" s="68">
        <f>W31/J31</f>
        <v>0.5912219500662236</v>
      </c>
      <c r="Z31" s="68">
        <f>V31/L31</f>
        <v>0.8577388484656754</v>
      </c>
      <c r="AA31" s="68">
        <f>W31/O31</f>
        <v>0.5309571889567829</v>
      </c>
      <c r="AB31" s="76">
        <v>2</v>
      </c>
      <c r="AC31" s="77">
        <f>AB31-P31</f>
        <v>-2</v>
      </c>
      <c r="AD31" s="78">
        <v>0</v>
      </c>
      <c r="AE31" s="86"/>
      <c r="AF31" s="80"/>
      <c r="AG31" s="93"/>
      <c r="AH31" s="96">
        <v>0</v>
      </c>
    </row>
    <row r="32" spans="1:34" ht="15" customHeight="1">
      <c r="A32" s="31">
        <v>30</v>
      </c>
      <c r="B32" s="31">
        <v>101453</v>
      </c>
      <c r="C32" s="32" t="s">
        <v>72</v>
      </c>
      <c r="D32" s="32" t="s">
        <v>52</v>
      </c>
      <c r="E32" s="31" t="s">
        <v>44</v>
      </c>
      <c r="F32" s="33">
        <v>8720</v>
      </c>
      <c r="G32" s="33">
        <f>F32*4</f>
        <v>34880</v>
      </c>
      <c r="H32" s="34">
        <v>0.32356427774114577</v>
      </c>
      <c r="I32" s="48">
        <v>2821.4805019027913</v>
      </c>
      <c r="J32" s="48">
        <f>I32*4</f>
        <v>11285.922007611165</v>
      </c>
      <c r="K32" s="49">
        <v>10200</v>
      </c>
      <c r="L32" s="49">
        <f>K32*4</f>
        <v>40800</v>
      </c>
      <c r="M32" s="50">
        <v>0.31059440162915897</v>
      </c>
      <c r="N32" s="51">
        <v>3168.0628966174213</v>
      </c>
      <c r="O32" s="51">
        <f>N32*4</f>
        <v>12672.251586469685</v>
      </c>
      <c r="P32" s="52">
        <v>6</v>
      </c>
      <c r="Q32" s="64">
        <v>45389.81</v>
      </c>
      <c r="R32" s="64">
        <v>9649.39</v>
      </c>
      <c r="S32" s="65">
        <f>Q32/G32</f>
        <v>1.301313360091743</v>
      </c>
      <c r="T32" s="64">
        <v>10850</v>
      </c>
      <c r="U32" s="64">
        <v>1365</v>
      </c>
      <c r="V32" s="64">
        <f>Q32-T32</f>
        <v>34539.81</v>
      </c>
      <c r="W32" s="64">
        <f>R32-U32</f>
        <v>8284.39</v>
      </c>
      <c r="X32" s="68">
        <f>V32/G32</f>
        <v>0.9902468463302752</v>
      </c>
      <c r="Y32" s="68">
        <f>W32/J32</f>
        <v>0.7340463627529104</v>
      </c>
      <c r="Z32" s="68">
        <f>V32/L32</f>
        <v>0.8465639705882352</v>
      </c>
      <c r="AA32" s="68">
        <f>W32/O32</f>
        <v>0.6537425447617645</v>
      </c>
      <c r="AB32" s="76">
        <v>8</v>
      </c>
      <c r="AC32" s="81">
        <f>AB32-P32</f>
        <v>2</v>
      </c>
      <c r="AD32" s="82"/>
      <c r="AE32" s="86"/>
      <c r="AF32" s="80"/>
      <c r="AG32" s="93"/>
      <c r="AH32" s="96">
        <v>0</v>
      </c>
    </row>
    <row r="33" spans="1:34" ht="15" customHeight="1">
      <c r="A33" s="31">
        <v>31</v>
      </c>
      <c r="B33" s="31">
        <v>511</v>
      </c>
      <c r="C33" s="32" t="s">
        <v>73</v>
      </c>
      <c r="D33" s="32" t="s">
        <v>36</v>
      </c>
      <c r="E33" s="31" t="s">
        <v>44</v>
      </c>
      <c r="F33" s="33">
        <v>9265</v>
      </c>
      <c r="G33" s="33">
        <f>F33*4</f>
        <v>37060</v>
      </c>
      <c r="H33" s="34">
        <v>0.26620605340156805</v>
      </c>
      <c r="I33" s="48">
        <v>2466.399084765528</v>
      </c>
      <c r="J33" s="48">
        <f>I33*4</f>
        <v>9865.596339062113</v>
      </c>
      <c r="K33" s="49">
        <v>10800</v>
      </c>
      <c r="L33" s="49">
        <f>K33*4</f>
        <v>43200</v>
      </c>
      <c r="M33" s="50">
        <v>0.25553534661964866</v>
      </c>
      <c r="N33" s="51">
        <v>2759.7817434922054</v>
      </c>
      <c r="O33" s="51">
        <f>N33*4</f>
        <v>11039.126973968821</v>
      </c>
      <c r="P33" s="52">
        <v>6</v>
      </c>
      <c r="Q33" s="64">
        <v>36617.79</v>
      </c>
      <c r="R33" s="64">
        <v>9780.96</v>
      </c>
      <c r="S33" s="69">
        <f>Q33/G33</f>
        <v>0.9880677280086346</v>
      </c>
      <c r="T33" s="64"/>
      <c r="U33" s="64"/>
      <c r="V33" s="64">
        <f>Q33-T33</f>
        <v>36617.79</v>
      </c>
      <c r="W33" s="64">
        <f>R33-U33</f>
        <v>9780.96</v>
      </c>
      <c r="X33" s="68">
        <f>V33/G33</f>
        <v>0.9880677280086346</v>
      </c>
      <c r="Y33" s="68">
        <f>W33/J33</f>
        <v>0.991421062026732</v>
      </c>
      <c r="Z33" s="68">
        <f>V33/L33</f>
        <v>0.8476340277777777</v>
      </c>
      <c r="AA33" s="68">
        <f>W33/O33</f>
        <v>0.8860265873437561</v>
      </c>
      <c r="AB33" s="76">
        <v>2</v>
      </c>
      <c r="AC33" s="77">
        <f>AB33-P33</f>
        <v>-4</v>
      </c>
      <c r="AD33" s="78">
        <f>AC33*10</f>
        <v>-40</v>
      </c>
      <c r="AE33" s="87"/>
      <c r="AF33" s="88"/>
      <c r="AG33" s="95"/>
      <c r="AH33" s="96">
        <v>0</v>
      </c>
    </row>
    <row r="34" spans="1:34" ht="15" customHeight="1">
      <c r="A34" s="31">
        <v>32</v>
      </c>
      <c r="B34" s="31">
        <v>337</v>
      </c>
      <c r="C34" s="32" t="s">
        <v>74</v>
      </c>
      <c r="D34" s="32" t="s">
        <v>36</v>
      </c>
      <c r="E34" s="31" t="s">
        <v>40</v>
      </c>
      <c r="F34" s="33">
        <v>26705.000000000004</v>
      </c>
      <c r="G34" s="33">
        <f>F34*4</f>
        <v>106820.00000000001</v>
      </c>
      <c r="H34" s="34">
        <v>0.25770980014637634</v>
      </c>
      <c r="I34" s="48">
        <v>6882.140212908981</v>
      </c>
      <c r="J34" s="48">
        <f>I34*4</f>
        <v>27528.560851635924</v>
      </c>
      <c r="K34" s="49">
        <v>31000</v>
      </c>
      <c r="L34" s="49">
        <f>K34*4</f>
        <v>124000</v>
      </c>
      <c r="M34" s="50">
        <v>0.24737966047806167</v>
      </c>
      <c r="N34" s="51">
        <v>7668.769474819912</v>
      </c>
      <c r="O34" s="51">
        <f>N34*4</f>
        <v>30675.077899279648</v>
      </c>
      <c r="P34" s="52">
        <v>8</v>
      </c>
      <c r="Q34" s="64">
        <v>109302.78</v>
      </c>
      <c r="R34" s="64">
        <v>19640.63</v>
      </c>
      <c r="S34" s="65">
        <f>Q34/G34</f>
        <v>1.0232426511889159</v>
      </c>
      <c r="T34" s="64">
        <v>5986.8</v>
      </c>
      <c r="U34" s="64">
        <v>485.5000000074</v>
      </c>
      <c r="V34" s="64">
        <f>Q34-T34</f>
        <v>103315.98</v>
      </c>
      <c r="W34" s="64">
        <f>R34-U34</f>
        <v>19155.1299999926</v>
      </c>
      <c r="X34" s="68">
        <f>V34/G34</f>
        <v>0.9671969668601383</v>
      </c>
      <c r="Y34" s="68">
        <f>W34/J34</f>
        <v>0.6958275117696274</v>
      </c>
      <c r="Z34" s="68">
        <f>V34/L34</f>
        <v>0.8331933870967742</v>
      </c>
      <c r="AA34" s="68">
        <f>W34/O34</f>
        <v>0.6244525299295957</v>
      </c>
      <c r="AB34" s="76">
        <v>5</v>
      </c>
      <c r="AC34" s="77">
        <f>AB34-P34</f>
        <v>-3</v>
      </c>
      <c r="AD34" s="78">
        <f>AC34*10</f>
        <v>-30</v>
      </c>
      <c r="AE34" s="86"/>
      <c r="AF34" s="80"/>
      <c r="AG34" s="93"/>
      <c r="AH34" s="96">
        <v>0</v>
      </c>
    </row>
    <row r="35" spans="1:34" ht="15" customHeight="1">
      <c r="A35" s="31">
        <v>33</v>
      </c>
      <c r="B35" s="31">
        <v>113299</v>
      </c>
      <c r="C35" s="32" t="s">
        <v>75</v>
      </c>
      <c r="D35" s="32" t="s">
        <v>36</v>
      </c>
      <c r="E35" s="31" t="s">
        <v>37</v>
      </c>
      <c r="F35" s="33">
        <v>4905</v>
      </c>
      <c r="G35" s="33">
        <f>F35*4</f>
        <v>19620</v>
      </c>
      <c r="H35" s="34">
        <v>0.27384191983205314</v>
      </c>
      <c r="I35" s="48">
        <v>1343.1946167762205</v>
      </c>
      <c r="J35" s="48">
        <f>I35*4</f>
        <v>5372.778467104882</v>
      </c>
      <c r="K35" s="49">
        <v>5689.799999999999</v>
      </c>
      <c r="L35" s="49">
        <f>K35*4</f>
        <v>22759.199999999997</v>
      </c>
      <c r="M35" s="50">
        <v>0.26286513401600037</v>
      </c>
      <c r="N35" s="51">
        <v>1495.6500395242388</v>
      </c>
      <c r="O35" s="51">
        <f>N35*4</f>
        <v>5982.600158096955</v>
      </c>
      <c r="P35" s="52">
        <v>2</v>
      </c>
      <c r="Q35" s="64">
        <v>18920.65</v>
      </c>
      <c r="R35" s="64">
        <v>3448.87</v>
      </c>
      <c r="S35" s="69">
        <f>Q35/G35</f>
        <v>0.9643552497451581</v>
      </c>
      <c r="T35" s="64"/>
      <c r="U35" s="64"/>
      <c r="V35" s="64">
        <f>Q35-T35</f>
        <v>18920.65</v>
      </c>
      <c r="W35" s="64">
        <f>R35-U35</f>
        <v>3448.87</v>
      </c>
      <c r="X35" s="68">
        <f>V35/G35</f>
        <v>0.9643552497451581</v>
      </c>
      <c r="Y35" s="68">
        <f>W35/J35</f>
        <v>0.6419155416728769</v>
      </c>
      <c r="Z35" s="68">
        <f>V35/L35</f>
        <v>0.8313407325389295</v>
      </c>
      <c r="AA35" s="68">
        <f>W35/O35</f>
        <v>0.5764834534917462</v>
      </c>
      <c r="AB35" s="76">
        <v>0</v>
      </c>
      <c r="AC35" s="77">
        <f>AB35-P35</f>
        <v>-2</v>
      </c>
      <c r="AD35" s="78">
        <v>0</v>
      </c>
      <c r="AE35" s="86"/>
      <c r="AF35" s="80"/>
      <c r="AG35" s="93"/>
      <c r="AH35" s="96">
        <v>0</v>
      </c>
    </row>
    <row r="36" spans="1:34" ht="15" customHeight="1">
      <c r="A36" s="31">
        <v>34</v>
      </c>
      <c r="B36" s="31">
        <v>357</v>
      </c>
      <c r="C36" s="32" t="s">
        <v>76</v>
      </c>
      <c r="D36" s="32" t="s">
        <v>39</v>
      </c>
      <c r="E36" s="31" t="s">
        <v>44</v>
      </c>
      <c r="F36" s="33">
        <v>10355</v>
      </c>
      <c r="G36" s="33">
        <f>F36*4</f>
        <v>41420</v>
      </c>
      <c r="H36" s="34">
        <v>0.2762060607806137</v>
      </c>
      <c r="I36" s="48">
        <v>2860.113759383255</v>
      </c>
      <c r="J36" s="48">
        <f>I36*4</f>
        <v>11440.45503753302</v>
      </c>
      <c r="K36" s="49">
        <v>12000</v>
      </c>
      <c r="L36" s="49">
        <f>K36*4</f>
        <v>48000</v>
      </c>
      <c r="M36" s="50">
        <v>0.2651345098210533</v>
      </c>
      <c r="N36" s="51">
        <v>3181.6141178526395</v>
      </c>
      <c r="O36" s="51">
        <f>N36*4</f>
        <v>12726.456471410558</v>
      </c>
      <c r="P36" s="52">
        <v>6</v>
      </c>
      <c r="Q36" s="64">
        <v>41786.57</v>
      </c>
      <c r="R36" s="64">
        <v>10069.98</v>
      </c>
      <c r="S36" s="65">
        <f>Q36/G36</f>
        <v>1.0088500724287783</v>
      </c>
      <c r="T36" s="64">
        <v>2443.6</v>
      </c>
      <c r="U36" s="64">
        <v>221.4</v>
      </c>
      <c r="V36" s="64">
        <f>Q36-T36</f>
        <v>39342.97</v>
      </c>
      <c r="W36" s="64">
        <f>R36-U36</f>
        <v>9848.58</v>
      </c>
      <c r="X36" s="68">
        <f>V36/G36</f>
        <v>0.9498544181554804</v>
      </c>
      <c r="Y36" s="68">
        <f>W36/J36</f>
        <v>0.8608556187397695</v>
      </c>
      <c r="Z36" s="68">
        <f>V36/L36</f>
        <v>0.8196452083333333</v>
      </c>
      <c r="AA36" s="68">
        <f>W36/O36</f>
        <v>0.7738666314637083</v>
      </c>
      <c r="AB36" s="76">
        <v>6</v>
      </c>
      <c r="AC36" s="81">
        <f>AB36-P36</f>
        <v>0</v>
      </c>
      <c r="AD36" s="82"/>
      <c r="AE36" s="86"/>
      <c r="AF36" s="80"/>
      <c r="AG36" s="93"/>
      <c r="AH36" s="93">
        <v>0</v>
      </c>
    </row>
    <row r="37" spans="1:34" ht="15" customHeight="1">
      <c r="A37" s="31">
        <v>35</v>
      </c>
      <c r="B37" s="31">
        <v>379</v>
      </c>
      <c r="C37" s="32" t="s">
        <v>77</v>
      </c>
      <c r="D37" s="32" t="s">
        <v>39</v>
      </c>
      <c r="E37" s="31" t="s">
        <v>44</v>
      </c>
      <c r="F37" s="33">
        <v>9265</v>
      </c>
      <c r="G37" s="33">
        <f>F37*4</f>
        <v>37060</v>
      </c>
      <c r="H37" s="34">
        <v>0.24702266248023255</v>
      </c>
      <c r="I37" s="48">
        <v>2288.6649678793547</v>
      </c>
      <c r="J37" s="48">
        <f>I37*4</f>
        <v>9154.659871517419</v>
      </c>
      <c r="K37" s="49">
        <v>10800</v>
      </c>
      <c r="L37" s="49">
        <f>K37*4</f>
        <v>43200</v>
      </c>
      <c r="M37" s="50">
        <v>0.23712091018672113</v>
      </c>
      <c r="N37" s="51">
        <v>2560.905830016588</v>
      </c>
      <c r="O37" s="51">
        <f>N37*4</f>
        <v>10243.623320066352</v>
      </c>
      <c r="P37" s="52">
        <v>6</v>
      </c>
      <c r="Q37" s="64">
        <v>37302.35</v>
      </c>
      <c r="R37" s="64">
        <v>8166.6</v>
      </c>
      <c r="S37" s="65">
        <f>Q37/G37</f>
        <v>1.0065393955747437</v>
      </c>
      <c r="T37" s="64">
        <v>2480</v>
      </c>
      <c r="U37" s="64">
        <v>312</v>
      </c>
      <c r="V37" s="64">
        <f>Q37-T37</f>
        <v>34822.35</v>
      </c>
      <c r="W37" s="64">
        <f>R37-U37</f>
        <v>7854.6</v>
      </c>
      <c r="X37" s="68">
        <f>V37/G37</f>
        <v>0.9396208850512682</v>
      </c>
      <c r="Y37" s="68">
        <f>W37/J37</f>
        <v>0.857989276525472</v>
      </c>
      <c r="Z37" s="68">
        <f>V37/L37</f>
        <v>0.8060729166666666</v>
      </c>
      <c r="AA37" s="68">
        <f>W37/O37</f>
        <v>0.7667794641192569</v>
      </c>
      <c r="AB37" s="76">
        <v>2</v>
      </c>
      <c r="AC37" s="77">
        <f>AB37-P37</f>
        <v>-4</v>
      </c>
      <c r="AD37" s="78">
        <f>AC37*10</f>
        <v>-40</v>
      </c>
      <c r="AE37" s="86"/>
      <c r="AF37" s="80"/>
      <c r="AG37" s="93"/>
      <c r="AH37" s="93">
        <v>0</v>
      </c>
    </row>
    <row r="38" spans="1:34" ht="15" customHeight="1">
      <c r="A38" s="31">
        <v>36</v>
      </c>
      <c r="B38" s="31">
        <v>387</v>
      </c>
      <c r="C38" s="32" t="s">
        <v>78</v>
      </c>
      <c r="D38" s="32" t="s">
        <v>43</v>
      </c>
      <c r="E38" s="31" t="s">
        <v>40</v>
      </c>
      <c r="F38" s="33">
        <v>10682</v>
      </c>
      <c r="G38" s="33">
        <f>F38*4</f>
        <v>42728</v>
      </c>
      <c r="H38" s="34">
        <v>0.24055177541690953</v>
      </c>
      <c r="I38" s="48">
        <v>2569.5740650034277</v>
      </c>
      <c r="J38" s="48">
        <f>I38*4</f>
        <v>10278.29626001371</v>
      </c>
      <c r="K38" s="49">
        <v>12500</v>
      </c>
      <c r="L38" s="49">
        <f>K38*4</f>
        <v>50000</v>
      </c>
      <c r="M38" s="50">
        <v>0.23090940467234988</v>
      </c>
      <c r="N38" s="51">
        <v>2886.3675584043735</v>
      </c>
      <c r="O38" s="51">
        <f>N38*4</f>
        <v>11545.470233617494</v>
      </c>
      <c r="P38" s="52">
        <v>8</v>
      </c>
      <c r="Q38" s="64">
        <v>39980.97</v>
      </c>
      <c r="R38" s="64">
        <v>9145</v>
      </c>
      <c r="S38" s="69">
        <f>Q38/G38</f>
        <v>0.935708902827186</v>
      </c>
      <c r="T38" s="64"/>
      <c r="U38" s="64"/>
      <c r="V38" s="64">
        <f>Q38-T38</f>
        <v>39980.97</v>
      </c>
      <c r="W38" s="64">
        <f>R38-U38</f>
        <v>9145</v>
      </c>
      <c r="X38" s="68">
        <f>V38/G38</f>
        <v>0.935708902827186</v>
      </c>
      <c r="Y38" s="68">
        <f>W38/J38</f>
        <v>0.8897388991964901</v>
      </c>
      <c r="Z38" s="68">
        <f>V38/L38</f>
        <v>0.7996194</v>
      </c>
      <c r="AA38" s="68">
        <f>W38/O38</f>
        <v>0.7920855378737255</v>
      </c>
      <c r="AB38" s="76">
        <v>1</v>
      </c>
      <c r="AC38" s="77">
        <f>AB38-P38</f>
        <v>-7</v>
      </c>
      <c r="AD38" s="78">
        <f>AC38*10</f>
        <v>-70</v>
      </c>
      <c r="AE38" s="86"/>
      <c r="AF38" s="80"/>
      <c r="AG38" s="93"/>
      <c r="AH38" s="93">
        <v>-56.66481300068554</v>
      </c>
    </row>
    <row r="39" spans="1:34" ht="15" customHeight="1">
      <c r="A39" s="31">
        <v>37</v>
      </c>
      <c r="B39" s="31">
        <v>581</v>
      </c>
      <c r="C39" s="32" t="s">
        <v>79</v>
      </c>
      <c r="D39" s="32" t="s">
        <v>36</v>
      </c>
      <c r="E39" s="31" t="s">
        <v>40</v>
      </c>
      <c r="F39" s="33">
        <v>11445</v>
      </c>
      <c r="G39" s="33">
        <f>F39*4</f>
        <v>45780</v>
      </c>
      <c r="H39" s="34">
        <v>0.24886960235482572</v>
      </c>
      <c r="I39" s="48">
        <v>2848.3125989509804</v>
      </c>
      <c r="J39" s="48">
        <f>I39*4</f>
        <v>11393.250395803921</v>
      </c>
      <c r="K39" s="49">
        <v>13500</v>
      </c>
      <c r="L39" s="49">
        <f>K39*4</f>
        <v>54000</v>
      </c>
      <c r="M39" s="50">
        <v>0.23889381660642556</v>
      </c>
      <c r="N39" s="51">
        <v>3225.066524186745</v>
      </c>
      <c r="O39" s="51">
        <f>N39*4</f>
        <v>12900.26609674698</v>
      </c>
      <c r="P39" s="52">
        <v>8</v>
      </c>
      <c r="Q39" s="64">
        <v>42672.97</v>
      </c>
      <c r="R39" s="64">
        <v>10397.45</v>
      </c>
      <c r="S39" s="69">
        <f>Q39/G39</f>
        <v>0.9321312800349498</v>
      </c>
      <c r="T39" s="64"/>
      <c r="U39" s="64"/>
      <c r="V39" s="64">
        <f>Q39-T39</f>
        <v>42672.97</v>
      </c>
      <c r="W39" s="64">
        <f>R39-U39</f>
        <v>10397.45</v>
      </c>
      <c r="X39" s="68">
        <f>V39/G39</f>
        <v>0.9321312800349498</v>
      </c>
      <c r="Y39" s="68">
        <f>W39/J39</f>
        <v>0.9125973395466961</v>
      </c>
      <c r="Z39" s="68">
        <f>V39/L39</f>
        <v>0.7902401851851852</v>
      </c>
      <c r="AA39" s="68">
        <f>W39/O39</f>
        <v>0.8059872503422153</v>
      </c>
      <c r="AB39" s="76">
        <v>10</v>
      </c>
      <c r="AC39" s="81">
        <f>AB39-P39</f>
        <v>2</v>
      </c>
      <c r="AD39" s="82"/>
      <c r="AE39" s="86"/>
      <c r="AF39" s="80"/>
      <c r="AG39" s="93"/>
      <c r="AH39" s="93">
        <v>-49.79001979019604</v>
      </c>
    </row>
    <row r="40" spans="1:34" ht="15" customHeight="1">
      <c r="A40" s="31">
        <v>38</v>
      </c>
      <c r="B40" s="31">
        <v>709</v>
      </c>
      <c r="C40" s="32" t="s">
        <v>80</v>
      </c>
      <c r="D40" s="32" t="s">
        <v>39</v>
      </c>
      <c r="E40" s="31" t="s">
        <v>40</v>
      </c>
      <c r="F40" s="33">
        <v>13625.000000000002</v>
      </c>
      <c r="G40" s="33">
        <f>F40*4</f>
        <v>54500.00000000001</v>
      </c>
      <c r="H40" s="34">
        <v>0.28012147263944065</v>
      </c>
      <c r="I40" s="48">
        <v>3816.6550647123795</v>
      </c>
      <c r="J40" s="48">
        <f>I40*4</f>
        <v>15266.620258849518</v>
      </c>
      <c r="K40" s="49">
        <v>15800</v>
      </c>
      <c r="L40" s="49">
        <f>K40*4</f>
        <v>63200</v>
      </c>
      <c r="M40" s="50">
        <v>0.2688929747910243</v>
      </c>
      <c r="N40" s="51">
        <v>4248.509001698184</v>
      </c>
      <c r="O40" s="51">
        <f>N40*4</f>
        <v>16994.036006792736</v>
      </c>
      <c r="P40" s="52">
        <v>8</v>
      </c>
      <c r="Q40" s="64">
        <v>50157.14</v>
      </c>
      <c r="R40" s="64">
        <v>13071.68</v>
      </c>
      <c r="S40" s="69">
        <f>Q40/G40</f>
        <v>0.9203144954128439</v>
      </c>
      <c r="T40" s="64"/>
      <c r="U40" s="64"/>
      <c r="V40" s="64">
        <f>Q40-T40</f>
        <v>50157.14</v>
      </c>
      <c r="W40" s="64">
        <f>R40-U40</f>
        <v>13071.68</v>
      </c>
      <c r="X40" s="68">
        <f>V40/G40</f>
        <v>0.9203144954128439</v>
      </c>
      <c r="Y40" s="68">
        <f>W40/J40</f>
        <v>0.8562261835538099</v>
      </c>
      <c r="Z40" s="68">
        <f>V40/L40</f>
        <v>0.7936256329113924</v>
      </c>
      <c r="AA40" s="68">
        <f>W40/O40</f>
        <v>0.7691922033574061</v>
      </c>
      <c r="AB40" s="76">
        <v>2</v>
      </c>
      <c r="AC40" s="77">
        <f>AB40-P40</f>
        <v>-6</v>
      </c>
      <c r="AD40" s="78">
        <f>AC40*10</f>
        <v>-60</v>
      </c>
      <c r="AE40" s="86"/>
      <c r="AF40" s="80"/>
      <c r="AG40" s="93"/>
      <c r="AH40" s="93">
        <v>-109.74701294247589</v>
      </c>
    </row>
    <row r="41" spans="1:34" ht="15" customHeight="1">
      <c r="A41" s="31">
        <v>39</v>
      </c>
      <c r="B41" s="31">
        <v>706</v>
      </c>
      <c r="C41" s="32" t="s">
        <v>81</v>
      </c>
      <c r="D41" s="32" t="s">
        <v>52</v>
      </c>
      <c r="E41" s="31" t="s">
        <v>37</v>
      </c>
      <c r="F41" s="33">
        <v>5995</v>
      </c>
      <c r="G41" s="33">
        <f>F41*4</f>
        <v>23980</v>
      </c>
      <c r="H41" s="34">
        <v>0.2495990206172665</v>
      </c>
      <c r="I41" s="48">
        <v>1496.3461286005127</v>
      </c>
      <c r="J41" s="48">
        <f>I41*4</f>
        <v>5985.384514402051</v>
      </c>
      <c r="K41" s="49">
        <v>7000</v>
      </c>
      <c r="L41" s="49">
        <f>K41*4</f>
        <v>28000</v>
      </c>
      <c r="M41" s="50">
        <v>0.23959399658408492</v>
      </c>
      <c r="N41" s="51">
        <v>1677.1579760885945</v>
      </c>
      <c r="O41" s="51">
        <f>N41*4</f>
        <v>6708.631904354378</v>
      </c>
      <c r="P41" s="52">
        <v>4</v>
      </c>
      <c r="Q41" s="64">
        <v>21967.93</v>
      </c>
      <c r="R41" s="64">
        <v>6337.61</v>
      </c>
      <c r="S41" s="69">
        <f>Q41/G41</f>
        <v>0.9160938281901585</v>
      </c>
      <c r="T41" s="64"/>
      <c r="U41" s="64"/>
      <c r="V41" s="64">
        <f>Q41-T41</f>
        <v>21967.93</v>
      </c>
      <c r="W41" s="64">
        <f>R41-U41</f>
        <v>6337.61</v>
      </c>
      <c r="X41" s="68">
        <f>V41/G41</f>
        <v>0.9160938281901585</v>
      </c>
      <c r="Y41" s="68">
        <f>W41/J41</f>
        <v>1.0588475952965801</v>
      </c>
      <c r="Z41" s="68">
        <f>V41/L41</f>
        <v>0.7845689285714286</v>
      </c>
      <c r="AA41" s="68">
        <f>W41/O41</f>
        <v>0.9446948484215449</v>
      </c>
      <c r="AB41" s="76">
        <v>0</v>
      </c>
      <c r="AC41" s="77">
        <f>AB41-P41</f>
        <v>-4</v>
      </c>
      <c r="AD41" s="78">
        <f>AC41*10</f>
        <v>-40</v>
      </c>
      <c r="AE41" s="86"/>
      <c r="AF41" s="80"/>
      <c r="AG41" s="93"/>
      <c r="AH41" s="93">
        <v>0</v>
      </c>
    </row>
    <row r="42" spans="1:34" ht="15" customHeight="1">
      <c r="A42" s="31">
        <v>40</v>
      </c>
      <c r="B42" s="31">
        <v>399</v>
      </c>
      <c r="C42" s="32" t="s">
        <v>82</v>
      </c>
      <c r="D42" s="32" t="s">
        <v>43</v>
      </c>
      <c r="E42" s="31" t="s">
        <v>44</v>
      </c>
      <c r="F42" s="33">
        <v>8720</v>
      </c>
      <c r="G42" s="33">
        <f>F42*4</f>
        <v>34880</v>
      </c>
      <c r="H42" s="34">
        <v>0.2612479530874928</v>
      </c>
      <c r="I42" s="48">
        <v>2278.082150922937</v>
      </c>
      <c r="J42" s="48">
        <f>I42*4</f>
        <v>9112.328603691749</v>
      </c>
      <c r="K42" s="49">
        <v>10200</v>
      </c>
      <c r="L42" s="49">
        <f>K42*4</f>
        <v>40800</v>
      </c>
      <c r="M42" s="50">
        <v>0.25077598872322626</v>
      </c>
      <c r="N42" s="51">
        <v>2557.915084976908</v>
      </c>
      <c r="O42" s="51">
        <f>N42*4</f>
        <v>10231.660339907632</v>
      </c>
      <c r="P42" s="52">
        <v>6</v>
      </c>
      <c r="Q42" s="64">
        <v>31839.36</v>
      </c>
      <c r="R42" s="64">
        <v>7478.06</v>
      </c>
      <c r="S42" s="69">
        <f>Q42/G42</f>
        <v>0.9128256880733945</v>
      </c>
      <c r="T42" s="64"/>
      <c r="U42" s="64"/>
      <c r="V42" s="64">
        <f>Q42-T42</f>
        <v>31839.36</v>
      </c>
      <c r="W42" s="64">
        <f>R42-U42</f>
        <v>7478.06</v>
      </c>
      <c r="X42" s="68">
        <f>V42/G42</f>
        <v>0.9128256880733945</v>
      </c>
      <c r="Y42" s="68">
        <f>W42/J42</f>
        <v>0.8206530213331371</v>
      </c>
      <c r="Z42" s="68">
        <f>V42/L42</f>
        <v>0.7803764705882353</v>
      </c>
      <c r="AA42" s="68">
        <f>W42/O42</f>
        <v>0.7308745356638285</v>
      </c>
      <c r="AB42" s="76">
        <v>9</v>
      </c>
      <c r="AC42" s="81">
        <f>AB42-P42</f>
        <v>3</v>
      </c>
      <c r="AD42" s="82"/>
      <c r="AE42" s="86"/>
      <c r="AF42" s="80"/>
      <c r="AG42" s="93"/>
      <c r="AH42" s="93">
        <v>-81.71343018458742</v>
      </c>
    </row>
    <row r="43" spans="1:34" ht="15" customHeight="1">
      <c r="A43" s="31">
        <v>41</v>
      </c>
      <c r="B43" s="31">
        <v>539</v>
      </c>
      <c r="C43" s="32" t="s">
        <v>83</v>
      </c>
      <c r="D43" s="32" t="s">
        <v>63</v>
      </c>
      <c r="E43" s="31" t="s">
        <v>44</v>
      </c>
      <c r="F43" s="33">
        <v>6540.000000000001</v>
      </c>
      <c r="G43" s="33">
        <f>F43*4</f>
        <v>26160.000000000004</v>
      </c>
      <c r="H43" s="34">
        <v>0.2858545942101574</v>
      </c>
      <c r="I43" s="48">
        <v>1869.4890461344298</v>
      </c>
      <c r="J43" s="48">
        <f>I43*4</f>
        <v>7477.956184537719</v>
      </c>
      <c r="K43" s="49">
        <v>7600</v>
      </c>
      <c r="L43" s="49">
        <f>K43*4</f>
        <v>30400</v>
      </c>
      <c r="M43" s="50">
        <v>0.2743962876911849</v>
      </c>
      <c r="N43" s="51">
        <v>2085.4117864530053</v>
      </c>
      <c r="O43" s="51">
        <f>N43*4</f>
        <v>8341.647145812021</v>
      </c>
      <c r="P43" s="52">
        <v>4</v>
      </c>
      <c r="Q43" s="64">
        <v>28807.14</v>
      </c>
      <c r="R43" s="64">
        <v>6273.64</v>
      </c>
      <c r="S43" s="65">
        <f>Q43/G43</f>
        <v>1.101190366972477</v>
      </c>
      <c r="T43" s="64">
        <v>5075</v>
      </c>
      <c r="U43" s="64">
        <v>332.5</v>
      </c>
      <c r="V43" s="64">
        <f>Q43-T43</f>
        <v>23732.14</v>
      </c>
      <c r="W43" s="64">
        <f>R43-U43</f>
        <v>5941.14</v>
      </c>
      <c r="X43" s="68">
        <f>V43/G43</f>
        <v>0.9071918960244647</v>
      </c>
      <c r="Y43" s="68">
        <f>W43/J43</f>
        <v>0.794487137044823</v>
      </c>
      <c r="Z43" s="68">
        <f>V43/L43</f>
        <v>0.7806624999999999</v>
      </c>
      <c r="AA43" s="68">
        <f>W43/O43</f>
        <v>0.7122262421496441</v>
      </c>
      <c r="AB43" s="76">
        <v>6</v>
      </c>
      <c r="AC43" s="81">
        <f>AB43-P43</f>
        <v>2</v>
      </c>
      <c r="AD43" s="82"/>
      <c r="AE43" s="86"/>
      <c r="AF43" s="80"/>
      <c r="AG43" s="93"/>
      <c r="AH43" s="93">
        <v>0</v>
      </c>
    </row>
    <row r="44" spans="1:34" ht="15" customHeight="1">
      <c r="A44" s="31">
        <v>42</v>
      </c>
      <c r="B44" s="31">
        <v>746</v>
      </c>
      <c r="C44" s="32" t="s">
        <v>84</v>
      </c>
      <c r="D44" s="32" t="s">
        <v>63</v>
      </c>
      <c r="E44" s="31" t="s">
        <v>44</v>
      </c>
      <c r="F44" s="33">
        <v>9265</v>
      </c>
      <c r="G44" s="33">
        <f>F44*4</f>
        <v>37060</v>
      </c>
      <c r="H44" s="34">
        <v>0.3038304035549106</v>
      </c>
      <c r="I44" s="48">
        <v>2814.9886889362465</v>
      </c>
      <c r="J44" s="48">
        <f>I44*4</f>
        <v>11259.954755744986</v>
      </c>
      <c r="K44" s="49">
        <v>10800</v>
      </c>
      <c r="L44" s="49">
        <f>K44*4</f>
        <v>43200</v>
      </c>
      <c r="M44" s="50">
        <v>0.29165154771621166</v>
      </c>
      <c r="N44" s="51">
        <v>3149.836715335086</v>
      </c>
      <c r="O44" s="51">
        <f>N44*4</f>
        <v>12599.346861340344</v>
      </c>
      <c r="P44" s="52">
        <v>6</v>
      </c>
      <c r="Q44" s="64">
        <v>33617.12</v>
      </c>
      <c r="R44" s="64">
        <v>9160.8</v>
      </c>
      <c r="S44" s="69">
        <f>Q44/G44</f>
        <v>0.9070998381003779</v>
      </c>
      <c r="T44" s="64"/>
      <c r="U44" s="64"/>
      <c r="V44" s="64">
        <f>Q44-T44</f>
        <v>33617.12</v>
      </c>
      <c r="W44" s="64">
        <f>R44-U44</f>
        <v>9160.8</v>
      </c>
      <c r="X44" s="68">
        <f>V44/G44</f>
        <v>0.9070998381003779</v>
      </c>
      <c r="Y44" s="68">
        <f>W44/J44</f>
        <v>0.8135734289097415</v>
      </c>
      <c r="Z44" s="68">
        <f>V44/L44</f>
        <v>0.7781740740740741</v>
      </c>
      <c r="AA44" s="68">
        <f>W44/O44</f>
        <v>0.7270853085336405</v>
      </c>
      <c r="AB44" s="76">
        <v>2</v>
      </c>
      <c r="AC44" s="77">
        <f>AB44-P44</f>
        <v>-4</v>
      </c>
      <c r="AD44" s="78">
        <f>AC44*10</f>
        <v>-40</v>
      </c>
      <c r="AE44" s="86"/>
      <c r="AF44" s="80"/>
      <c r="AG44" s="93"/>
      <c r="AH44" s="93">
        <v>-104.95773778724934</v>
      </c>
    </row>
    <row r="45" spans="1:34" ht="15" customHeight="1">
      <c r="A45" s="31">
        <v>43</v>
      </c>
      <c r="B45" s="31">
        <v>513</v>
      </c>
      <c r="C45" s="32" t="s">
        <v>85</v>
      </c>
      <c r="D45" s="32" t="s">
        <v>39</v>
      </c>
      <c r="E45" s="31" t="s">
        <v>44</v>
      </c>
      <c r="F45" s="33">
        <v>10355</v>
      </c>
      <c r="G45" s="33">
        <f>F45*4</f>
        <v>41420</v>
      </c>
      <c r="H45" s="34">
        <v>0.2715277955081921</v>
      </c>
      <c r="I45" s="48">
        <v>2811.6703224873295</v>
      </c>
      <c r="J45" s="48">
        <f>I45*4</f>
        <v>11246.681289949318</v>
      </c>
      <c r="K45" s="49">
        <v>12000</v>
      </c>
      <c r="L45" s="49">
        <f>K45*4</f>
        <v>48000</v>
      </c>
      <c r="M45" s="50">
        <v>0.2606437699498469</v>
      </c>
      <c r="N45" s="51">
        <v>3127.7252393981626</v>
      </c>
      <c r="O45" s="51">
        <f>N45*4</f>
        <v>12510.90095759265</v>
      </c>
      <c r="P45" s="52">
        <v>6</v>
      </c>
      <c r="Q45" s="64">
        <v>37547.65</v>
      </c>
      <c r="R45" s="64">
        <v>10541.38</v>
      </c>
      <c r="S45" s="69">
        <f>Q45/G45</f>
        <v>0.9065101400289716</v>
      </c>
      <c r="T45" s="64"/>
      <c r="U45" s="64"/>
      <c r="V45" s="64">
        <f>Q45-T45</f>
        <v>37547.65</v>
      </c>
      <c r="W45" s="64">
        <f>R45-U45</f>
        <v>10541.38</v>
      </c>
      <c r="X45" s="68">
        <f>V45/G45</f>
        <v>0.9065101400289716</v>
      </c>
      <c r="Y45" s="68">
        <f>W45/J45</f>
        <v>0.937288052202598</v>
      </c>
      <c r="Z45" s="68">
        <f>V45/L45</f>
        <v>0.7822427083333333</v>
      </c>
      <c r="AA45" s="68">
        <f>W45/O45</f>
        <v>0.8425756095209608</v>
      </c>
      <c r="AB45" s="76">
        <v>11</v>
      </c>
      <c r="AC45" s="81">
        <f>AB45-P45</f>
        <v>5</v>
      </c>
      <c r="AD45" s="82"/>
      <c r="AE45" s="86"/>
      <c r="AF45" s="80"/>
      <c r="AG45" s="93"/>
      <c r="AH45" s="93">
        <v>-35.265064497465936</v>
      </c>
    </row>
    <row r="46" spans="1:34" ht="15" customHeight="1">
      <c r="A46" s="31">
        <v>44</v>
      </c>
      <c r="B46" s="31">
        <v>717</v>
      </c>
      <c r="C46" s="32" t="s">
        <v>86</v>
      </c>
      <c r="D46" s="32" t="s">
        <v>63</v>
      </c>
      <c r="E46" s="31" t="s">
        <v>44</v>
      </c>
      <c r="F46" s="33">
        <v>8720</v>
      </c>
      <c r="G46" s="33">
        <f>F46*4</f>
        <v>34880</v>
      </c>
      <c r="H46" s="34">
        <v>0.31379386184771607</v>
      </c>
      <c r="I46" s="48">
        <v>2736.282475312084</v>
      </c>
      <c r="J46" s="48">
        <f>I46*4</f>
        <v>10945.129901248336</v>
      </c>
      <c r="K46" s="49">
        <v>10200</v>
      </c>
      <c r="L46" s="49">
        <f>K46*4</f>
        <v>40800</v>
      </c>
      <c r="M46" s="50">
        <v>0.3012156268791368</v>
      </c>
      <c r="N46" s="51">
        <v>3072.399394167195</v>
      </c>
      <c r="O46" s="51">
        <f>N46*4</f>
        <v>12289.59757666878</v>
      </c>
      <c r="P46" s="52">
        <v>6</v>
      </c>
      <c r="Q46" s="64">
        <v>31510.68</v>
      </c>
      <c r="R46" s="64">
        <v>7880.44</v>
      </c>
      <c r="S46" s="69">
        <f>Q46/G46</f>
        <v>0.9034025229357798</v>
      </c>
      <c r="T46" s="64"/>
      <c r="U46" s="64"/>
      <c r="V46" s="64">
        <f>Q46-T46</f>
        <v>31510.68</v>
      </c>
      <c r="W46" s="64">
        <f>R46-U46</f>
        <v>7880.44</v>
      </c>
      <c r="X46" s="68">
        <f>V46/G46</f>
        <v>0.9034025229357798</v>
      </c>
      <c r="Y46" s="68">
        <f>W46/J46</f>
        <v>0.719995109340932</v>
      </c>
      <c r="Z46" s="68">
        <f>V46/L46</f>
        <v>0.7723205882352941</v>
      </c>
      <c r="AA46" s="68">
        <f>W46/O46</f>
        <v>0.6412284821238282</v>
      </c>
      <c r="AB46" s="76">
        <v>3</v>
      </c>
      <c r="AC46" s="77">
        <f>AB46-P46</f>
        <v>-3</v>
      </c>
      <c r="AD46" s="78">
        <f>AC46*10</f>
        <v>-30</v>
      </c>
      <c r="AE46" s="86"/>
      <c r="AF46" s="80"/>
      <c r="AG46" s="93"/>
      <c r="AH46" s="93">
        <v>-153.2344950624168</v>
      </c>
    </row>
    <row r="47" spans="1:34" ht="15" customHeight="1">
      <c r="A47" s="31">
        <v>45</v>
      </c>
      <c r="B47" s="31">
        <v>104533</v>
      </c>
      <c r="C47" s="32" t="s">
        <v>87</v>
      </c>
      <c r="D47" s="32" t="s">
        <v>63</v>
      </c>
      <c r="E47" s="31" t="s">
        <v>37</v>
      </c>
      <c r="F47" s="33">
        <v>5995</v>
      </c>
      <c r="G47" s="33">
        <f>F47*4</f>
        <v>23980</v>
      </c>
      <c r="H47" s="34">
        <v>0.32524985680542445</v>
      </c>
      <c r="I47" s="48">
        <v>1949.8728915485196</v>
      </c>
      <c r="J47" s="48">
        <f>I47*4</f>
        <v>7799.491566194079</v>
      </c>
      <c r="K47" s="49">
        <v>7000</v>
      </c>
      <c r="L47" s="49">
        <f>K47*4</f>
        <v>28000</v>
      </c>
      <c r="M47" s="50">
        <v>0.3122124152879075</v>
      </c>
      <c r="N47" s="51">
        <v>2185.4869070153527</v>
      </c>
      <c r="O47" s="51">
        <f>N47*4</f>
        <v>8741.94762806141</v>
      </c>
      <c r="P47" s="52">
        <v>4</v>
      </c>
      <c r="Q47" s="64">
        <v>21511.67</v>
      </c>
      <c r="R47" s="64">
        <v>5882.63</v>
      </c>
      <c r="S47" s="69">
        <f>Q47/G47</f>
        <v>0.8970671392827355</v>
      </c>
      <c r="T47" s="64"/>
      <c r="U47" s="64"/>
      <c r="V47" s="64">
        <f>Q47-T47</f>
        <v>21511.67</v>
      </c>
      <c r="W47" s="64">
        <f>R47-U47</f>
        <v>5882.63</v>
      </c>
      <c r="X47" s="68">
        <f>V47/G47</f>
        <v>0.8970671392827355</v>
      </c>
      <c r="Y47" s="68">
        <f>W47/J47</f>
        <v>0.7542324970896211</v>
      </c>
      <c r="Z47" s="68">
        <f>V47/L47</f>
        <v>0.7682739285714285</v>
      </c>
      <c r="AA47" s="68">
        <f>W47/O47</f>
        <v>0.6729198400956922</v>
      </c>
      <c r="AB47" s="76">
        <v>1</v>
      </c>
      <c r="AC47" s="77">
        <f>AB47-P47</f>
        <v>-3</v>
      </c>
      <c r="AD47" s="78">
        <f>AC47*10</f>
        <v>-30</v>
      </c>
      <c r="AE47" s="86"/>
      <c r="AF47" s="80"/>
      <c r="AG47" s="93"/>
      <c r="AH47" s="93">
        <v>-95.84307830970393</v>
      </c>
    </row>
    <row r="48" spans="1:34" ht="15" customHeight="1">
      <c r="A48" s="31">
        <v>46</v>
      </c>
      <c r="B48" s="31">
        <v>105751</v>
      </c>
      <c r="C48" s="32" t="s">
        <v>88</v>
      </c>
      <c r="D48" s="32" t="s">
        <v>43</v>
      </c>
      <c r="E48" s="31" t="s">
        <v>44</v>
      </c>
      <c r="F48" s="33">
        <v>9810</v>
      </c>
      <c r="G48" s="33">
        <f>F48*4</f>
        <v>39240</v>
      </c>
      <c r="H48" s="34">
        <v>0.33333281402852083</v>
      </c>
      <c r="I48" s="48">
        <v>3269.9949056197893</v>
      </c>
      <c r="J48" s="48">
        <f>I48*4</f>
        <v>13079.979622479157</v>
      </c>
      <c r="K48" s="49">
        <v>11500</v>
      </c>
      <c r="L48" s="49">
        <f>K48*4</f>
        <v>46000</v>
      </c>
      <c r="M48" s="50">
        <v>0.31997137211598525</v>
      </c>
      <c r="N48" s="51">
        <v>3679.6707793338305</v>
      </c>
      <c r="O48" s="51">
        <f>N48*4</f>
        <v>14718.683117335322</v>
      </c>
      <c r="P48" s="52">
        <v>6</v>
      </c>
      <c r="Q48" s="64">
        <v>35148.18</v>
      </c>
      <c r="R48" s="64">
        <v>10809.08</v>
      </c>
      <c r="S48" s="69">
        <f>Q48/G48</f>
        <v>0.8957232415902141</v>
      </c>
      <c r="T48" s="64"/>
      <c r="U48" s="64"/>
      <c r="V48" s="64">
        <f>Q48-T48</f>
        <v>35148.18</v>
      </c>
      <c r="W48" s="64">
        <f>R48-U48</f>
        <v>10809.08</v>
      </c>
      <c r="X48" s="68">
        <f>V48/G48</f>
        <v>0.8957232415902141</v>
      </c>
      <c r="Y48" s="68">
        <f>W48/J48</f>
        <v>0.826383550431806</v>
      </c>
      <c r="Z48" s="68">
        <f>V48/L48</f>
        <v>0.7640908695652174</v>
      </c>
      <c r="AA48" s="68">
        <f>W48/O48</f>
        <v>0.7343781990434537</v>
      </c>
      <c r="AB48" s="76">
        <v>9</v>
      </c>
      <c r="AC48" s="81">
        <f>AB48-P48</f>
        <v>3</v>
      </c>
      <c r="AD48" s="82"/>
      <c r="AE48" s="86"/>
      <c r="AF48" s="80"/>
      <c r="AG48" s="93"/>
      <c r="AH48" s="93">
        <v>-113.54498112395787</v>
      </c>
    </row>
    <row r="49" spans="1:34" ht="15" customHeight="1">
      <c r="A49" s="31">
        <v>47</v>
      </c>
      <c r="B49" s="31">
        <v>514</v>
      </c>
      <c r="C49" s="32" t="s">
        <v>89</v>
      </c>
      <c r="D49" s="32" t="s">
        <v>90</v>
      </c>
      <c r="E49" s="31" t="s">
        <v>40</v>
      </c>
      <c r="F49" s="33">
        <v>9810</v>
      </c>
      <c r="G49" s="33">
        <f>F49*4</f>
        <v>39240</v>
      </c>
      <c r="H49" s="34">
        <v>0.31343875019496686</v>
      </c>
      <c r="I49" s="48">
        <v>3074.834139412625</v>
      </c>
      <c r="J49" s="48">
        <f>I49*4</f>
        <v>12299.3365576505</v>
      </c>
      <c r="K49" s="49">
        <v>11500</v>
      </c>
      <c r="L49" s="49">
        <f>K49*4</f>
        <v>46000</v>
      </c>
      <c r="M49" s="50">
        <v>0.3008747496597256</v>
      </c>
      <c r="N49" s="51">
        <v>3460.0596210868443</v>
      </c>
      <c r="O49" s="51">
        <f>N49*4</f>
        <v>13840.238484347377</v>
      </c>
      <c r="P49" s="52">
        <v>8</v>
      </c>
      <c r="Q49" s="64">
        <v>35073.33</v>
      </c>
      <c r="R49" s="64">
        <v>9254.42</v>
      </c>
      <c r="S49" s="69">
        <f>Q49/G49</f>
        <v>0.893815749235474</v>
      </c>
      <c r="T49" s="64"/>
      <c r="U49" s="64"/>
      <c r="V49" s="64">
        <f>Q49-T49</f>
        <v>35073.33</v>
      </c>
      <c r="W49" s="64">
        <f>R49-U49</f>
        <v>9254.42</v>
      </c>
      <c r="X49" s="68">
        <f>V49/G49</f>
        <v>0.893815749235474</v>
      </c>
      <c r="Y49" s="68">
        <f>W49/J49</f>
        <v>0.7524324549232304</v>
      </c>
      <c r="Z49" s="68">
        <f>V49/L49</f>
        <v>0.762463695652174</v>
      </c>
      <c r="AA49" s="68">
        <f>W49/O49</f>
        <v>0.6686604432767752</v>
      </c>
      <c r="AB49" s="76">
        <v>4</v>
      </c>
      <c r="AC49" s="77">
        <f>AB49-P49</f>
        <v>-4</v>
      </c>
      <c r="AD49" s="78">
        <f>AC49*10</f>
        <v>-40</v>
      </c>
      <c r="AE49" s="86"/>
      <c r="AF49" s="80"/>
      <c r="AG49" s="93"/>
      <c r="AH49" s="93">
        <v>-152.24582788252502</v>
      </c>
    </row>
    <row r="50" spans="1:34" ht="15" customHeight="1">
      <c r="A50" s="31">
        <v>48</v>
      </c>
      <c r="B50" s="31">
        <v>515</v>
      </c>
      <c r="C50" s="32" t="s">
        <v>91</v>
      </c>
      <c r="D50" s="32" t="s">
        <v>36</v>
      </c>
      <c r="E50" s="31" t="s">
        <v>44</v>
      </c>
      <c r="F50" s="33">
        <v>8720</v>
      </c>
      <c r="G50" s="33">
        <f>F50*4</f>
        <v>34880</v>
      </c>
      <c r="H50" s="34">
        <v>0.3090055270918643</v>
      </c>
      <c r="I50" s="48">
        <v>2694.528196241057</v>
      </c>
      <c r="J50" s="48">
        <f>I50*4</f>
        <v>10778.112784964227</v>
      </c>
      <c r="K50" s="49">
        <v>10200</v>
      </c>
      <c r="L50" s="49">
        <f>K50*4</f>
        <v>40800</v>
      </c>
      <c r="M50" s="50">
        <v>0.2966192295924014</v>
      </c>
      <c r="N50" s="51">
        <v>3025.516141842494</v>
      </c>
      <c r="O50" s="51">
        <f>N50*4</f>
        <v>12102.064567369976</v>
      </c>
      <c r="P50" s="52">
        <v>6</v>
      </c>
      <c r="Q50" s="64">
        <v>31121.57</v>
      </c>
      <c r="R50" s="64">
        <v>8331.56</v>
      </c>
      <c r="S50" s="69">
        <f>Q50/G50</f>
        <v>0.8922468463302752</v>
      </c>
      <c r="T50" s="64"/>
      <c r="U50" s="64"/>
      <c r="V50" s="64">
        <f>Q50-T50</f>
        <v>31121.57</v>
      </c>
      <c r="W50" s="64">
        <f>R50-U50</f>
        <v>8331.56</v>
      </c>
      <c r="X50" s="68">
        <f>V50/G50</f>
        <v>0.8922468463302752</v>
      </c>
      <c r="Y50" s="68">
        <f>W50/J50</f>
        <v>0.7730073127108822</v>
      </c>
      <c r="Z50" s="68">
        <f>V50/L50</f>
        <v>0.7627835784313726</v>
      </c>
      <c r="AA50" s="68">
        <f>W50/O50</f>
        <v>0.6884412121270491</v>
      </c>
      <c r="AB50" s="76">
        <v>8</v>
      </c>
      <c r="AC50" s="81">
        <f>AB50-P50</f>
        <v>2</v>
      </c>
      <c r="AD50" s="82"/>
      <c r="AE50" s="86"/>
      <c r="AF50" s="80"/>
      <c r="AG50" s="93"/>
      <c r="AH50" s="93">
        <v>-122.32763924821138</v>
      </c>
    </row>
    <row r="51" spans="1:34" ht="15" customHeight="1">
      <c r="A51" s="31">
        <v>49</v>
      </c>
      <c r="B51" s="31">
        <v>747</v>
      </c>
      <c r="C51" s="32" t="s">
        <v>92</v>
      </c>
      <c r="D51" s="32" t="s">
        <v>36</v>
      </c>
      <c r="E51" s="31" t="s">
        <v>40</v>
      </c>
      <c r="F51" s="33">
        <v>11445</v>
      </c>
      <c r="G51" s="33">
        <f>F51*4</f>
        <v>45780</v>
      </c>
      <c r="H51" s="34">
        <v>0.20419742752681017</v>
      </c>
      <c r="I51" s="48">
        <v>2337.0395580443424</v>
      </c>
      <c r="J51" s="48">
        <f>I51*4</f>
        <v>9348.15823217737</v>
      </c>
      <c r="K51" s="49">
        <v>13500</v>
      </c>
      <c r="L51" s="49">
        <f>K51*4</f>
        <v>54000</v>
      </c>
      <c r="M51" s="50">
        <v>0.19601229857531358</v>
      </c>
      <c r="N51" s="51">
        <v>2646.1660307667335</v>
      </c>
      <c r="O51" s="51">
        <f>N51*4</f>
        <v>10584.664123066934</v>
      </c>
      <c r="P51" s="52">
        <v>8</v>
      </c>
      <c r="Q51" s="64">
        <v>41206.79</v>
      </c>
      <c r="R51" s="64">
        <v>8932.39</v>
      </c>
      <c r="S51" s="69">
        <f>Q51/G51</f>
        <v>0.900104630843163</v>
      </c>
      <c r="T51" s="64">
        <v>784.41</v>
      </c>
      <c r="U51" s="64">
        <v>-40.259999999</v>
      </c>
      <c r="V51" s="64">
        <f>Q51-T51</f>
        <v>40422.38</v>
      </c>
      <c r="W51" s="64">
        <f>R51-U51</f>
        <v>8972.649999999</v>
      </c>
      <c r="X51" s="68">
        <f>V51/G51</f>
        <v>0.8829702927042375</v>
      </c>
      <c r="Y51" s="68">
        <f>W51/J51</f>
        <v>0.9598307791917952</v>
      </c>
      <c r="Z51" s="68">
        <f>V51/L51</f>
        <v>0.7485625925925925</v>
      </c>
      <c r="AA51" s="68">
        <f>W51/O51</f>
        <v>0.8477028553456971</v>
      </c>
      <c r="AB51" s="76">
        <v>4</v>
      </c>
      <c r="AC51" s="77">
        <f>AB51-P51</f>
        <v>-4</v>
      </c>
      <c r="AD51" s="78">
        <f>AC51*10</f>
        <v>-40</v>
      </c>
      <c r="AE51" s="86"/>
      <c r="AF51" s="80"/>
      <c r="AG51" s="93"/>
      <c r="AH51" s="93">
        <v>-20.7884116088685</v>
      </c>
    </row>
    <row r="52" spans="1:34" ht="15" customHeight="1">
      <c r="A52" s="31">
        <v>50</v>
      </c>
      <c r="B52" s="31">
        <v>114685</v>
      </c>
      <c r="C52" s="32" t="s">
        <v>93</v>
      </c>
      <c r="D52" s="32" t="s">
        <v>36</v>
      </c>
      <c r="E52" s="31" t="s">
        <v>40</v>
      </c>
      <c r="F52" s="33">
        <v>14170.000000000002</v>
      </c>
      <c r="G52" s="33">
        <f>F52*4</f>
        <v>56680.00000000001</v>
      </c>
      <c r="H52" s="34">
        <v>0.15</v>
      </c>
      <c r="I52" s="48">
        <v>2125.5</v>
      </c>
      <c r="J52" s="48">
        <f>I52*4</f>
        <v>8502</v>
      </c>
      <c r="K52" s="49">
        <v>16500</v>
      </c>
      <c r="L52" s="49">
        <f>K52*4</f>
        <v>66000</v>
      </c>
      <c r="M52" s="50">
        <v>0.1428496991939335</v>
      </c>
      <c r="N52" s="51">
        <v>2357.020036699903</v>
      </c>
      <c r="O52" s="51">
        <f>N52*4</f>
        <v>9428.080146799612</v>
      </c>
      <c r="P52" s="52">
        <v>8</v>
      </c>
      <c r="Q52" s="64">
        <v>49329.52</v>
      </c>
      <c r="R52" s="64">
        <v>6987.97</v>
      </c>
      <c r="S52" s="69">
        <f>Q52/G52</f>
        <v>0.8703161609033166</v>
      </c>
      <c r="T52" s="64"/>
      <c r="U52" s="64"/>
      <c r="V52" s="64">
        <f>Q52-T52</f>
        <v>49329.52</v>
      </c>
      <c r="W52" s="64">
        <f>R52-U52</f>
        <v>6987.97</v>
      </c>
      <c r="X52" s="68">
        <f>V52/G52</f>
        <v>0.8703161609033166</v>
      </c>
      <c r="Y52" s="68">
        <f>W52/J52</f>
        <v>0.8219207245354034</v>
      </c>
      <c r="Z52" s="68">
        <f>V52/L52</f>
        <v>0.7474169696969697</v>
      </c>
      <c r="AA52" s="68">
        <f>W52/O52</f>
        <v>0.7411869533557249</v>
      </c>
      <c r="AB52" s="76">
        <v>0</v>
      </c>
      <c r="AC52" s="77">
        <f>AB52-P52</f>
        <v>-8</v>
      </c>
      <c r="AD52" s="78">
        <v>0</v>
      </c>
      <c r="AE52" s="86"/>
      <c r="AF52" s="80"/>
      <c r="AG52" s="93"/>
      <c r="AH52" s="96">
        <v>0</v>
      </c>
    </row>
    <row r="53" spans="1:34" ht="15" customHeight="1">
      <c r="A53" s="31">
        <v>51</v>
      </c>
      <c r="B53" s="31">
        <v>111219</v>
      </c>
      <c r="C53" s="32" t="s">
        <v>94</v>
      </c>
      <c r="D53" s="32" t="s">
        <v>39</v>
      </c>
      <c r="E53" s="31" t="s">
        <v>37</v>
      </c>
      <c r="F53" s="33">
        <v>8720</v>
      </c>
      <c r="G53" s="33">
        <f>F53*4</f>
        <v>34880</v>
      </c>
      <c r="H53" s="34">
        <v>0.2832327853789877</v>
      </c>
      <c r="I53" s="48">
        <v>2469.789888504773</v>
      </c>
      <c r="J53" s="48">
        <f>I53*4</f>
        <v>9879.159554019092</v>
      </c>
      <c r="K53" s="49">
        <v>10200</v>
      </c>
      <c r="L53" s="49">
        <f>K53*4</f>
        <v>40800</v>
      </c>
      <c r="M53" s="50">
        <v>0.27187957246295236</v>
      </c>
      <c r="N53" s="51">
        <v>2773.171639122114</v>
      </c>
      <c r="O53" s="51">
        <f>N53*4</f>
        <v>11092.686556488456</v>
      </c>
      <c r="P53" s="52">
        <v>4</v>
      </c>
      <c r="Q53" s="64">
        <v>30239.79</v>
      </c>
      <c r="R53" s="64">
        <v>7761.4</v>
      </c>
      <c r="S53" s="69">
        <f>Q53/G53</f>
        <v>0.8669664564220184</v>
      </c>
      <c r="T53" s="64"/>
      <c r="U53" s="64"/>
      <c r="V53" s="64">
        <f>Q53-T53</f>
        <v>30239.79</v>
      </c>
      <c r="W53" s="64">
        <f>R53-U53</f>
        <v>7761.4</v>
      </c>
      <c r="X53" s="68">
        <f>V53/G53</f>
        <v>0.8669664564220184</v>
      </c>
      <c r="Y53" s="68">
        <f>W53/J53</f>
        <v>0.7856336318449747</v>
      </c>
      <c r="Z53" s="68">
        <f>V53/L53</f>
        <v>0.7411713235294118</v>
      </c>
      <c r="AA53" s="68">
        <f>W53/O53</f>
        <v>0.6996862266391288</v>
      </c>
      <c r="AB53" s="76">
        <v>9</v>
      </c>
      <c r="AC53" s="81">
        <f>AB53-P53</f>
        <v>5</v>
      </c>
      <c r="AD53" s="82"/>
      <c r="AE53" s="86"/>
      <c r="AF53" s="80"/>
      <c r="AG53" s="93"/>
      <c r="AH53" s="96">
        <v>0</v>
      </c>
    </row>
    <row r="54" spans="1:34" ht="15" customHeight="1">
      <c r="A54" s="31">
        <v>52</v>
      </c>
      <c r="B54" s="31">
        <v>102479</v>
      </c>
      <c r="C54" s="32" t="s">
        <v>95</v>
      </c>
      <c r="D54" s="32" t="s">
        <v>36</v>
      </c>
      <c r="E54" s="31" t="s">
        <v>37</v>
      </c>
      <c r="F54" s="33">
        <v>7630.000000000001</v>
      </c>
      <c r="G54" s="33">
        <f>F54*4</f>
        <v>30520.000000000004</v>
      </c>
      <c r="H54" s="34">
        <v>0.3179007148685667</v>
      </c>
      <c r="I54" s="48">
        <v>2425.5824544471643</v>
      </c>
      <c r="J54" s="48">
        <f>I54*4</f>
        <v>9702.329817788657</v>
      </c>
      <c r="K54" s="49">
        <v>9000</v>
      </c>
      <c r="L54" s="49">
        <f>K54*4</f>
        <v>36000</v>
      </c>
      <c r="M54" s="50">
        <v>0.3051578592092782</v>
      </c>
      <c r="N54" s="51">
        <v>2746.4207328835037</v>
      </c>
      <c r="O54" s="51">
        <f>N54*4</f>
        <v>10985.682931534015</v>
      </c>
      <c r="P54" s="52">
        <v>4</v>
      </c>
      <c r="Q54" s="64">
        <v>26390.87</v>
      </c>
      <c r="R54" s="64">
        <v>6608.57</v>
      </c>
      <c r="S54" s="69">
        <f>Q54/G54</f>
        <v>0.8647074049803406</v>
      </c>
      <c r="T54" s="64"/>
      <c r="U54" s="64"/>
      <c r="V54" s="64">
        <f>Q54-T54</f>
        <v>26390.87</v>
      </c>
      <c r="W54" s="64">
        <f>R54-U54</f>
        <v>6608.57</v>
      </c>
      <c r="X54" s="68">
        <f>V54/G54</f>
        <v>0.8647074049803406</v>
      </c>
      <c r="Y54" s="68">
        <f>W54/J54</f>
        <v>0.6811322768974077</v>
      </c>
      <c r="Z54" s="68">
        <f>V54/L54</f>
        <v>0.7330797222222222</v>
      </c>
      <c r="AA54" s="68">
        <f>W54/O54</f>
        <v>0.6015620550116492</v>
      </c>
      <c r="AB54" s="76">
        <v>4</v>
      </c>
      <c r="AC54" s="81">
        <f>AB54-P54</f>
        <v>0</v>
      </c>
      <c r="AD54" s="82"/>
      <c r="AE54" s="86"/>
      <c r="AF54" s="80"/>
      <c r="AG54" s="93"/>
      <c r="AH54" s="93">
        <v>-154.68799088943288</v>
      </c>
    </row>
    <row r="55" spans="1:34" ht="15" customHeight="1">
      <c r="A55" s="31">
        <v>53</v>
      </c>
      <c r="B55" s="31">
        <v>744</v>
      </c>
      <c r="C55" s="32" t="s">
        <v>96</v>
      </c>
      <c r="D55" s="32" t="s">
        <v>36</v>
      </c>
      <c r="E55" s="31" t="s">
        <v>44</v>
      </c>
      <c r="F55" s="33">
        <v>9810</v>
      </c>
      <c r="G55" s="33">
        <f>F55*4</f>
        <v>39240</v>
      </c>
      <c r="H55" s="34">
        <v>0.27658868749849297</v>
      </c>
      <c r="I55" s="48">
        <v>2713.335024360216</v>
      </c>
      <c r="J55" s="48">
        <f>I55*4</f>
        <v>10853.340097440863</v>
      </c>
      <c r="K55" s="49">
        <v>11500</v>
      </c>
      <c r="L55" s="49">
        <f>K55*4</f>
        <v>46000</v>
      </c>
      <c r="M55" s="50">
        <v>0.2655017991810429</v>
      </c>
      <c r="N55" s="51">
        <v>3053.270690581993</v>
      </c>
      <c r="O55" s="51">
        <f>N55*4</f>
        <v>12213.082762327973</v>
      </c>
      <c r="P55" s="52">
        <v>6</v>
      </c>
      <c r="Q55" s="64">
        <v>35725.31</v>
      </c>
      <c r="R55" s="64">
        <v>8594.92</v>
      </c>
      <c r="S55" s="69">
        <f>Q55/G55</f>
        <v>0.9104309378185524</v>
      </c>
      <c r="T55" s="64">
        <v>1890</v>
      </c>
      <c r="U55" s="64">
        <v>143.64</v>
      </c>
      <c r="V55" s="64">
        <f>Q55-T55</f>
        <v>33835.31</v>
      </c>
      <c r="W55" s="64">
        <f>R55-U55</f>
        <v>8451.28</v>
      </c>
      <c r="X55" s="68">
        <f>V55/G55</f>
        <v>0.8622658002038736</v>
      </c>
      <c r="Y55" s="68">
        <f>W55/J55</f>
        <v>0.7786801043848934</v>
      </c>
      <c r="Z55" s="68">
        <f>V55/L55</f>
        <v>0.7355502173913043</v>
      </c>
      <c r="AA55" s="68">
        <f>W55/O55</f>
        <v>0.6919858126294296</v>
      </c>
      <c r="AB55" s="76">
        <v>5</v>
      </c>
      <c r="AC55" s="77">
        <f>AB55-P55</f>
        <v>-1</v>
      </c>
      <c r="AD55" s="78">
        <f>AC55*10</f>
        <v>-10</v>
      </c>
      <c r="AE55" s="86"/>
      <c r="AF55" s="80"/>
      <c r="AG55" s="93"/>
      <c r="AH55" s="93">
        <v>-112.92100487204317</v>
      </c>
    </row>
    <row r="56" spans="1:34" ht="15" customHeight="1">
      <c r="A56" s="31">
        <v>54</v>
      </c>
      <c r="B56" s="31">
        <v>103199</v>
      </c>
      <c r="C56" s="32" t="s">
        <v>97</v>
      </c>
      <c r="D56" s="32" t="s">
        <v>36</v>
      </c>
      <c r="E56" s="31" t="s">
        <v>44</v>
      </c>
      <c r="F56" s="33">
        <v>8720</v>
      </c>
      <c r="G56" s="33">
        <f>F56*4</f>
        <v>34880</v>
      </c>
      <c r="H56" s="34">
        <v>0.35039867990155577</v>
      </c>
      <c r="I56" s="48">
        <v>3055.4764887415663</v>
      </c>
      <c r="J56" s="48">
        <f>I56*4</f>
        <v>12221.905954966265</v>
      </c>
      <c r="K56" s="49">
        <v>10200</v>
      </c>
      <c r="L56" s="49">
        <f>K56*4</f>
        <v>40800</v>
      </c>
      <c r="M56" s="50">
        <v>0.33635316319664116</v>
      </c>
      <c r="N56" s="51">
        <v>3430.8022646057398</v>
      </c>
      <c r="O56" s="51">
        <f>N56*4</f>
        <v>13723.209058422959</v>
      </c>
      <c r="P56" s="52">
        <v>6</v>
      </c>
      <c r="Q56" s="64">
        <v>29738.87</v>
      </c>
      <c r="R56" s="64">
        <v>9744.67</v>
      </c>
      <c r="S56" s="69">
        <f>Q56/G56</f>
        <v>0.8526052178899082</v>
      </c>
      <c r="T56" s="64"/>
      <c r="U56" s="64"/>
      <c r="V56" s="64">
        <f>Q56-T56</f>
        <v>29738.87</v>
      </c>
      <c r="W56" s="64">
        <f>R56-U56</f>
        <v>9744.67</v>
      </c>
      <c r="X56" s="68">
        <f>V56/G56</f>
        <v>0.8526052178899082</v>
      </c>
      <c r="Y56" s="68">
        <f>W56/J56</f>
        <v>0.7973118133870387</v>
      </c>
      <c r="Z56" s="68">
        <f>V56/L56</f>
        <v>0.7288938725490196</v>
      </c>
      <c r="AA56" s="68">
        <f>W56/O56</f>
        <v>0.7100868287085496</v>
      </c>
      <c r="AB56" s="76">
        <v>2</v>
      </c>
      <c r="AC56" s="77">
        <f>AB56-P56</f>
        <v>-4</v>
      </c>
      <c r="AD56" s="78">
        <f>AC56*10</f>
        <v>-40</v>
      </c>
      <c r="AE56" s="86"/>
      <c r="AF56" s="80"/>
      <c r="AG56" s="93"/>
      <c r="AH56" s="93">
        <v>-123.86179774831326</v>
      </c>
    </row>
    <row r="57" spans="1:34" ht="15" customHeight="1">
      <c r="A57" s="31">
        <v>55</v>
      </c>
      <c r="B57" s="31">
        <v>377</v>
      </c>
      <c r="C57" s="32" t="s">
        <v>98</v>
      </c>
      <c r="D57" s="32" t="s">
        <v>43</v>
      </c>
      <c r="E57" s="31" t="s">
        <v>44</v>
      </c>
      <c r="F57" s="33">
        <v>10355</v>
      </c>
      <c r="G57" s="33">
        <f>F57*4</f>
        <v>41420</v>
      </c>
      <c r="H57" s="34">
        <v>0.321992560740445</v>
      </c>
      <c r="I57" s="48">
        <v>3334.2329664673084</v>
      </c>
      <c r="J57" s="48">
        <f>I57*4</f>
        <v>13336.931865869234</v>
      </c>
      <c r="K57" s="49">
        <v>12000</v>
      </c>
      <c r="L57" s="49">
        <f>K57*4</f>
        <v>48000</v>
      </c>
      <c r="M57" s="50">
        <v>0.30908568594283226</v>
      </c>
      <c r="N57" s="51">
        <v>3709.028231313987</v>
      </c>
      <c r="O57" s="51">
        <f>N57*4</f>
        <v>14836.112925255948</v>
      </c>
      <c r="P57" s="52">
        <v>6</v>
      </c>
      <c r="Q57" s="64">
        <v>37180.21</v>
      </c>
      <c r="R57" s="64">
        <v>10030.21</v>
      </c>
      <c r="S57" s="69">
        <f>Q57/G57</f>
        <v>0.8976390632544664</v>
      </c>
      <c r="T57" s="64">
        <v>1989</v>
      </c>
      <c r="U57" s="64">
        <v>367.38</v>
      </c>
      <c r="V57" s="64">
        <f>Q57-T57</f>
        <v>35191.21</v>
      </c>
      <c r="W57" s="64">
        <f>R57-U57</f>
        <v>9662.83</v>
      </c>
      <c r="X57" s="68">
        <f>V57/G57</f>
        <v>0.8496187831965234</v>
      </c>
      <c r="Y57" s="68">
        <f>W57/J57</f>
        <v>0.7245167102284079</v>
      </c>
      <c r="Z57" s="68">
        <f>V57/L57</f>
        <v>0.7331502083333333</v>
      </c>
      <c r="AA57" s="68">
        <f>W57/O57</f>
        <v>0.6513046947459319</v>
      </c>
      <c r="AB57" s="76">
        <v>2</v>
      </c>
      <c r="AC57" s="77">
        <f>AB57-P57</f>
        <v>-4</v>
      </c>
      <c r="AD57" s="78">
        <f>AC57*10</f>
        <v>-40</v>
      </c>
      <c r="AE57" s="86"/>
      <c r="AF57" s="80"/>
      <c r="AG57" s="93"/>
      <c r="AH57" s="93">
        <v>-165.33609329346174</v>
      </c>
    </row>
    <row r="58" spans="1:34" ht="15" customHeight="1">
      <c r="A58" s="31">
        <v>56</v>
      </c>
      <c r="B58" s="31">
        <v>104429</v>
      </c>
      <c r="C58" s="32" t="s">
        <v>99</v>
      </c>
      <c r="D58" s="32" t="s">
        <v>39</v>
      </c>
      <c r="E58" s="31" t="s">
        <v>37</v>
      </c>
      <c r="F58" s="33">
        <v>5450</v>
      </c>
      <c r="G58" s="33">
        <f>F58*4</f>
        <v>21800</v>
      </c>
      <c r="H58" s="34">
        <v>0.16</v>
      </c>
      <c r="I58" s="48">
        <v>872</v>
      </c>
      <c r="J58" s="48">
        <f>I58*4</f>
        <v>3488</v>
      </c>
      <c r="K58" s="49">
        <v>6322</v>
      </c>
      <c r="L58" s="49">
        <f>K58*4</f>
        <v>25288</v>
      </c>
      <c r="M58" s="50">
        <v>0.15064480523100213</v>
      </c>
      <c r="N58" s="51">
        <v>952.3764586703954</v>
      </c>
      <c r="O58" s="51">
        <f>N58*4</f>
        <v>3809.5058346815817</v>
      </c>
      <c r="P58" s="52">
        <v>4</v>
      </c>
      <c r="Q58" s="64">
        <v>18476.24</v>
      </c>
      <c r="R58" s="64">
        <v>4135.72</v>
      </c>
      <c r="S58" s="69">
        <f>Q58/G58</f>
        <v>0.8475339449541285</v>
      </c>
      <c r="T58" s="64"/>
      <c r="U58" s="64"/>
      <c r="V58" s="64">
        <f>Q58-T58</f>
        <v>18476.24</v>
      </c>
      <c r="W58" s="64">
        <f>R58-U58</f>
        <v>4135.72</v>
      </c>
      <c r="X58" s="68">
        <f>V58/G58</f>
        <v>0.8475339449541285</v>
      </c>
      <c r="Y58" s="68">
        <f>W58/J58</f>
        <v>1.1856995412844038</v>
      </c>
      <c r="Z58" s="68">
        <f>V58/L58</f>
        <v>0.7306327111673522</v>
      </c>
      <c r="AA58" s="68">
        <f>W58/O58</f>
        <v>1.085631622439997</v>
      </c>
      <c r="AB58" s="76">
        <v>2</v>
      </c>
      <c r="AC58" s="77">
        <f>AB58-P58</f>
        <v>-2</v>
      </c>
      <c r="AD58" s="78">
        <f>AC58*10</f>
        <v>-20</v>
      </c>
      <c r="AE58" s="86"/>
      <c r="AF58" s="80"/>
      <c r="AG58" s="93"/>
      <c r="AH58" s="93">
        <v>0</v>
      </c>
    </row>
    <row r="59" spans="1:34" ht="15" customHeight="1">
      <c r="A59" s="31">
        <v>57</v>
      </c>
      <c r="B59" s="31">
        <v>385</v>
      </c>
      <c r="C59" s="32" t="s">
        <v>100</v>
      </c>
      <c r="D59" s="32" t="s">
        <v>90</v>
      </c>
      <c r="E59" s="31" t="s">
        <v>40</v>
      </c>
      <c r="F59" s="33">
        <v>17440</v>
      </c>
      <c r="G59" s="33">
        <f>F59*4</f>
        <v>69760</v>
      </c>
      <c r="H59" s="34">
        <v>0.18898830778464104</v>
      </c>
      <c r="I59" s="48">
        <v>3295.9560877641397</v>
      </c>
      <c r="J59" s="48">
        <f>I59*4</f>
        <v>13183.824351056559</v>
      </c>
      <c r="K59" s="49">
        <v>20230.399999999998</v>
      </c>
      <c r="L59" s="49">
        <f>K59*4</f>
        <v>80921.59999999999</v>
      </c>
      <c r="M59" s="50">
        <v>0.18141282709285164</v>
      </c>
      <c r="N59" s="51">
        <v>3670.0540572192253</v>
      </c>
      <c r="O59" s="51">
        <f>N59*4</f>
        <v>14680.216228876901</v>
      </c>
      <c r="P59" s="52">
        <v>8</v>
      </c>
      <c r="Q59" s="64">
        <v>74734.68</v>
      </c>
      <c r="R59" s="64">
        <v>11112.02</v>
      </c>
      <c r="S59" s="65">
        <f>Q59/G59</f>
        <v>1.071311353211009</v>
      </c>
      <c r="T59" s="64">
        <v>15750</v>
      </c>
      <c r="U59" s="64">
        <v>1522.5</v>
      </c>
      <c r="V59" s="64">
        <f>Q59-T59</f>
        <v>58984.67999999999</v>
      </c>
      <c r="W59" s="64">
        <f>R59-U59</f>
        <v>9589.52</v>
      </c>
      <c r="X59" s="68">
        <f>V59/G59</f>
        <v>0.8455372706422017</v>
      </c>
      <c r="Y59" s="68">
        <f>W59/J59</f>
        <v>0.7273701275632887</v>
      </c>
      <c r="Z59" s="68">
        <f>V59/L59</f>
        <v>0.7289114402087947</v>
      </c>
      <c r="AA59" s="68">
        <f>W59/O59</f>
        <v>0.6532274355153446</v>
      </c>
      <c r="AB59" s="76">
        <v>13</v>
      </c>
      <c r="AC59" s="81">
        <f>AB59-P59</f>
        <v>5</v>
      </c>
      <c r="AD59" s="82"/>
      <c r="AE59" s="86"/>
      <c r="AF59" s="80"/>
      <c r="AG59" s="93"/>
      <c r="AH59" s="93">
        <v>-103.59021755282794</v>
      </c>
    </row>
    <row r="60" spans="1:34" ht="15" customHeight="1">
      <c r="A60" s="31">
        <v>58</v>
      </c>
      <c r="B60" s="35">
        <v>710</v>
      </c>
      <c r="C60" s="36" t="s">
        <v>101</v>
      </c>
      <c r="D60" s="36" t="s">
        <v>52</v>
      </c>
      <c r="E60" s="35" t="s">
        <v>37</v>
      </c>
      <c r="F60" s="37">
        <v>5995</v>
      </c>
      <c r="G60" s="37">
        <f>F60*4</f>
        <v>23980</v>
      </c>
      <c r="H60" s="38">
        <v>0.33734044671513325</v>
      </c>
      <c r="I60" s="53">
        <v>2022.3559780572239</v>
      </c>
      <c r="J60" s="53">
        <f>I60*4</f>
        <v>8089.4239122288955</v>
      </c>
      <c r="K60" s="54">
        <v>7000</v>
      </c>
      <c r="L60" s="54">
        <f>K60*4</f>
        <v>28000</v>
      </c>
      <c r="M60" s="55">
        <v>0.32381836129828195</v>
      </c>
      <c r="N60" s="56">
        <v>2266.7285290879736</v>
      </c>
      <c r="O60" s="56">
        <f>N60*4</f>
        <v>9066.914116351894</v>
      </c>
      <c r="P60" s="57">
        <v>4</v>
      </c>
      <c r="Q60" s="64">
        <v>20250.65</v>
      </c>
      <c r="R60" s="64">
        <v>5067.2</v>
      </c>
      <c r="S60" s="69">
        <f>Q60/G60</f>
        <v>0.8444808173477899</v>
      </c>
      <c r="T60" s="64"/>
      <c r="U60" s="64"/>
      <c r="V60" s="64">
        <f>Q60-T60</f>
        <v>20250.65</v>
      </c>
      <c r="W60" s="64">
        <f>R60-U60</f>
        <v>5067.2</v>
      </c>
      <c r="X60" s="68">
        <f>V60/G60</f>
        <v>0.8444808173477899</v>
      </c>
      <c r="Y60" s="68">
        <f>W60/J60</f>
        <v>0.626398128591066</v>
      </c>
      <c r="Z60" s="68">
        <f>V60/L60</f>
        <v>0.7232375000000001</v>
      </c>
      <c r="AA60" s="68">
        <f>W60/O60</f>
        <v>0.5588671002035261</v>
      </c>
      <c r="AB60" s="83">
        <v>4</v>
      </c>
      <c r="AC60" s="84">
        <f>AB60-P60</f>
        <v>0</v>
      </c>
      <c r="AD60" s="85"/>
      <c r="AE60" s="86"/>
      <c r="AF60" s="80"/>
      <c r="AG60" s="93"/>
      <c r="AH60" s="93">
        <v>-151.1111956114448</v>
      </c>
    </row>
    <row r="61" spans="1:34" ht="15" customHeight="1">
      <c r="A61" s="31">
        <v>59</v>
      </c>
      <c r="B61" s="35">
        <v>721</v>
      </c>
      <c r="C61" s="36" t="s">
        <v>102</v>
      </c>
      <c r="D61" s="36" t="s">
        <v>103</v>
      </c>
      <c r="E61" s="35" t="s">
        <v>44</v>
      </c>
      <c r="F61" s="37">
        <v>7630.000000000001</v>
      </c>
      <c r="G61" s="37">
        <f>F61*4</f>
        <v>30520.000000000004</v>
      </c>
      <c r="H61" s="38">
        <v>0.3177823546922834</v>
      </c>
      <c r="I61" s="53">
        <v>2424.6793663021226</v>
      </c>
      <c r="J61" s="53">
        <f>I61*4</f>
        <v>9698.71746520849</v>
      </c>
      <c r="K61" s="54">
        <v>9000</v>
      </c>
      <c r="L61" s="54">
        <f>K61*4</f>
        <v>36000</v>
      </c>
      <c r="M61" s="55">
        <v>0.30504424342824676</v>
      </c>
      <c r="N61" s="56">
        <v>2745.398190854221</v>
      </c>
      <c r="O61" s="56">
        <f>N61*4</f>
        <v>10981.592763416884</v>
      </c>
      <c r="P61" s="57">
        <v>4</v>
      </c>
      <c r="Q61" s="64">
        <v>25726.04</v>
      </c>
      <c r="R61" s="64">
        <v>7494.18</v>
      </c>
      <c r="S61" s="69">
        <f>Q61/G61</f>
        <v>0.8429239842726081</v>
      </c>
      <c r="T61" s="64"/>
      <c r="U61" s="64"/>
      <c r="V61" s="64">
        <f>Q61-T61</f>
        <v>25726.04</v>
      </c>
      <c r="W61" s="64">
        <f>R61-U61</f>
        <v>7494.18</v>
      </c>
      <c r="X61" s="68">
        <f>V61/G61</f>
        <v>0.8429239842726081</v>
      </c>
      <c r="Y61" s="68">
        <f>W61/J61</f>
        <v>0.7726980424868888</v>
      </c>
      <c r="Z61" s="68">
        <f>V61/L61</f>
        <v>0.7146122222222222</v>
      </c>
      <c r="AA61" s="68">
        <f>W61/O61</f>
        <v>0.682431060908164</v>
      </c>
      <c r="AB61" s="83">
        <v>6</v>
      </c>
      <c r="AC61" s="84">
        <f>AB61-P61</f>
        <v>2</v>
      </c>
      <c r="AD61" s="85"/>
      <c r="AE61" s="86"/>
      <c r="AF61" s="80"/>
      <c r="AG61" s="93"/>
      <c r="AH61" s="93">
        <v>-110.22687326042451</v>
      </c>
    </row>
    <row r="62" spans="1:34" ht="15" customHeight="1">
      <c r="A62" s="31">
        <v>60</v>
      </c>
      <c r="B62" s="35">
        <v>733</v>
      </c>
      <c r="C62" s="36" t="s">
        <v>104</v>
      </c>
      <c r="D62" s="36" t="s">
        <v>43</v>
      </c>
      <c r="E62" s="35" t="s">
        <v>37</v>
      </c>
      <c r="F62" s="37">
        <v>5995</v>
      </c>
      <c r="G62" s="37">
        <f>F62*4</f>
        <v>23980</v>
      </c>
      <c r="H62" s="38">
        <v>0.3316435532055451</v>
      </c>
      <c r="I62" s="53">
        <v>1988.203101467243</v>
      </c>
      <c r="J62" s="53">
        <f>I62*4</f>
        <v>7952.812405868972</v>
      </c>
      <c r="K62" s="54">
        <v>7000</v>
      </c>
      <c r="L62" s="54">
        <f>K62*4</f>
        <v>28000</v>
      </c>
      <c r="M62" s="55">
        <v>0.31834982427958447</v>
      </c>
      <c r="N62" s="56">
        <v>2228.4487699570914</v>
      </c>
      <c r="O62" s="56">
        <f>N62*4</f>
        <v>8913.795079828365</v>
      </c>
      <c r="P62" s="57">
        <v>4</v>
      </c>
      <c r="Q62" s="64">
        <v>20136.27</v>
      </c>
      <c r="R62" s="64">
        <v>5605.13</v>
      </c>
      <c r="S62" s="69">
        <f>Q62/G62</f>
        <v>0.839711009174312</v>
      </c>
      <c r="T62" s="64"/>
      <c r="U62" s="64"/>
      <c r="V62" s="64">
        <f>Q62-T62</f>
        <v>20136.27</v>
      </c>
      <c r="W62" s="64">
        <f>R62-U62</f>
        <v>5605.13</v>
      </c>
      <c r="X62" s="68">
        <f>V62/G62</f>
        <v>0.839711009174312</v>
      </c>
      <c r="Y62" s="68">
        <f>W62/J62</f>
        <v>0.704798468006558</v>
      </c>
      <c r="Z62" s="68">
        <f>V62/L62</f>
        <v>0.7191525</v>
      </c>
      <c r="AA62" s="68">
        <f>W62/O62</f>
        <v>0.6288152184117661</v>
      </c>
      <c r="AB62" s="83">
        <v>6</v>
      </c>
      <c r="AC62" s="84">
        <f>AB62-P62</f>
        <v>2</v>
      </c>
      <c r="AD62" s="85"/>
      <c r="AE62" s="86"/>
      <c r="AF62" s="80"/>
      <c r="AG62" s="93"/>
      <c r="AH62" s="93">
        <v>-117.38412029344859</v>
      </c>
    </row>
    <row r="63" spans="1:34" ht="15" customHeight="1">
      <c r="A63" s="31">
        <v>61</v>
      </c>
      <c r="B63" s="35">
        <v>704</v>
      </c>
      <c r="C63" s="36" t="s">
        <v>105</v>
      </c>
      <c r="D63" s="36" t="s">
        <v>52</v>
      </c>
      <c r="E63" s="35" t="s">
        <v>37</v>
      </c>
      <c r="F63" s="37">
        <v>7085.000000000001</v>
      </c>
      <c r="G63" s="37">
        <f>F63*4</f>
        <v>28340.000000000004</v>
      </c>
      <c r="H63" s="38">
        <v>0.26800870593505405</v>
      </c>
      <c r="I63" s="53">
        <v>1898.841681549858</v>
      </c>
      <c r="J63" s="53">
        <f>I63*4</f>
        <v>7595.366726199432</v>
      </c>
      <c r="K63" s="54">
        <v>8500</v>
      </c>
      <c r="L63" s="54">
        <f>K63*4</f>
        <v>34000</v>
      </c>
      <c r="M63" s="55">
        <v>0.25726574092921856</v>
      </c>
      <c r="N63" s="56">
        <v>2186.758797898358</v>
      </c>
      <c r="O63" s="56">
        <f>N63*4</f>
        <v>8747.035191593432</v>
      </c>
      <c r="P63" s="57">
        <v>4</v>
      </c>
      <c r="Q63" s="64">
        <v>23586.65</v>
      </c>
      <c r="R63" s="64">
        <v>5546.86</v>
      </c>
      <c r="S63" s="69">
        <f>Q63/G63</f>
        <v>0.8322741707833451</v>
      </c>
      <c r="T63" s="64"/>
      <c r="U63" s="64"/>
      <c r="V63" s="64">
        <f>Q63-T63</f>
        <v>23586.65</v>
      </c>
      <c r="W63" s="64">
        <f>R63-U63</f>
        <v>5546.86</v>
      </c>
      <c r="X63" s="68">
        <f>V63/G63</f>
        <v>0.8322741707833451</v>
      </c>
      <c r="Y63" s="68">
        <f>W63/J63</f>
        <v>0.7302952181185247</v>
      </c>
      <c r="Z63" s="68">
        <f>V63/L63</f>
        <v>0.693725</v>
      </c>
      <c r="AA63" s="68">
        <f>W63/O63</f>
        <v>0.634141726711121</v>
      </c>
      <c r="AB63" s="83">
        <v>4</v>
      </c>
      <c r="AC63" s="84">
        <f>AB63-P63</f>
        <v>0</v>
      </c>
      <c r="AD63" s="85"/>
      <c r="AE63" s="86"/>
      <c r="AF63" s="80"/>
      <c r="AG63" s="93"/>
      <c r="AH63" s="93">
        <v>-102.42533630997164</v>
      </c>
    </row>
    <row r="64" spans="1:34" ht="15" customHeight="1">
      <c r="A64" s="31">
        <v>62</v>
      </c>
      <c r="B64" s="35">
        <v>727</v>
      </c>
      <c r="C64" s="36" t="s">
        <v>106</v>
      </c>
      <c r="D64" s="36" t="s">
        <v>39</v>
      </c>
      <c r="E64" s="35" t="s">
        <v>37</v>
      </c>
      <c r="F64" s="37">
        <v>6540.000000000001</v>
      </c>
      <c r="G64" s="37">
        <f>F64*4</f>
        <v>26160.000000000004</v>
      </c>
      <c r="H64" s="38">
        <v>0.3003627603847556</v>
      </c>
      <c r="I64" s="53">
        <v>1964.372452916302</v>
      </c>
      <c r="J64" s="53">
        <f>I64*4</f>
        <v>7857.489811665208</v>
      </c>
      <c r="K64" s="54">
        <v>7600</v>
      </c>
      <c r="L64" s="54">
        <f>K64*4</f>
        <v>30400</v>
      </c>
      <c r="M64" s="55">
        <v>0.2883229029009785</v>
      </c>
      <c r="N64" s="56">
        <v>2191.2540620474365</v>
      </c>
      <c r="O64" s="56">
        <f>N64*4</f>
        <v>8765.016248189746</v>
      </c>
      <c r="P64" s="57">
        <v>4</v>
      </c>
      <c r="Q64" s="64">
        <v>21725.47</v>
      </c>
      <c r="R64" s="64">
        <v>6275.17</v>
      </c>
      <c r="S64" s="69">
        <f>Q64/G64</f>
        <v>0.8304843272171253</v>
      </c>
      <c r="T64" s="64"/>
      <c r="U64" s="64"/>
      <c r="V64" s="64">
        <f>Q64-T64</f>
        <v>21725.47</v>
      </c>
      <c r="W64" s="64">
        <f>R64-U64</f>
        <v>6275.17</v>
      </c>
      <c r="X64" s="68">
        <f>V64/G64</f>
        <v>0.8304843272171253</v>
      </c>
      <c r="Y64" s="68">
        <f>W64/J64</f>
        <v>0.7986227345384399</v>
      </c>
      <c r="Z64" s="68">
        <f>V64/L64</f>
        <v>0.7146536184210527</v>
      </c>
      <c r="AA64" s="68">
        <f>W64/O64</f>
        <v>0.7159336414574271</v>
      </c>
      <c r="AB64" s="83">
        <v>3</v>
      </c>
      <c r="AC64" s="89">
        <f>AB64-P64</f>
        <v>-1</v>
      </c>
      <c r="AD64" s="90">
        <f>AC64*10</f>
        <v>-10</v>
      </c>
      <c r="AE64" s="86"/>
      <c r="AF64" s="80"/>
      <c r="AG64" s="93"/>
      <c r="AH64" s="93">
        <v>-79.11599058326043</v>
      </c>
    </row>
    <row r="65" spans="1:34" ht="15" customHeight="1">
      <c r="A65" s="31">
        <v>63</v>
      </c>
      <c r="B65" s="35">
        <v>329</v>
      </c>
      <c r="C65" s="36" t="s">
        <v>107</v>
      </c>
      <c r="D65" s="36" t="s">
        <v>52</v>
      </c>
      <c r="E65" s="35" t="s">
        <v>44</v>
      </c>
      <c r="F65" s="37">
        <v>5450</v>
      </c>
      <c r="G65" s="37">
        <f>F65*4</f>
        <v>21800</v>
      </c>
      <c r="H65" s="38">
        <v>0.26145661250653857</v>
      </c>
      <c r="I65" s="53">
        <v>1424.9385381606353</v>
      </c>
      <c r="J65" s="53">
        <f>I65*4</f>
        <v>5699.754152642541</v>
      </c>
      <c r="K65" s="54">
        <v>6322</v>
      </c>
      <c r="L65" s="54">
        <f>K65*4</f>
        <v>25288</v>
      </c>
      <c r="M65" s="55">
        <v>0.25097628415712037</v>
      </c>
      <c r="N65" s="56">
        <v>1586.6720684413149</v>
      </c>
      <c r="O65" s="56">
        <f>N65*4</f>
        <v>6346.6882737652595</v>
      </c>
      <c r="P65" s="57">
        <v>4</v>
      </c>
      <c r="Q65" s="64">
        <v>18037.47</v>
      </c>
      <c r="R65" s="64">
        <v>3000.75</v>
      </c>
      <c r="S65" s="69">
        <f>Q65/G65</f>
        <v>0.827406880733945</v>
      </c>
      <c r="T65" s="64"/>
      <c r="U65" s="64"/>
      <c r="V65" s="64">
        <f>Q65-T65</f>
        <v>18037.47</v>
      </c>
      <c r="W65" s="64">
        <f>R65-U65</f>
        <v>3000.75</v>
      </c>
      <c r="X65" s="68">
        <f>V65/G65</f>
        <v>0.827406880733945</v>
      </c>
      <c r="Y65" s="68">
        <f>W65/J65</f>
        <v>0.5264700756626111</v>
      </c>
      <c r="Z65" s="68">
        <f>V65/L65</f>
        <v>0.7132817937361595</v>
      </c>
      <c r="AA65" s="68">
        <f>W65/O65</f>
        <v>0.47280563824190536</v>
      </c>
      <c r="AB65" s="83">
        <v>2</v>
      </c>
      <c r="AC65" s="89">
        <f>AB65-P65</f>
        <v>-2</v>
      </c>
      <c r="AD65" s="90">
        <f>AC65*10</f>
        <v>-20</v>
      </c>
      <c r="AE65" s="86"/>
      <c r="AF65" s="80"/>
      <c r="AG65" s="93"/>
      <c r="AH65" s="93">
        <v>-134.95020763212707</v>
      </c>
    </row>
    <row r="66" spans="1:34" ht="15" customHeight="1">
      <c r="A66" s="31">
        <v>64</v>
      </c>
      <c r="B66" s="35">
        <v>743</v>
      </c>
      <c r="C66" s="36" t="s">
        <v>108</v>
      </c>
      <c r="D66" s="36" t="s">
        <v>43</v>
      </c>
      <c r="E66" s="35" t="s">
        <v>44</v>
      </c>
      <c r="F66" s="37">
        <v>7630.000000000001</v>
      </c>
      <c r="G66" s="37">
        <f>F66*4</f>
        <v>30520.000000000004</v>
      </c>
      <c r="H66" s="38">
        <v>0.3369560543572088</v>
      </c>
      <c r="I66" s="53">
        <v>2570.9746947455037</v>
      </c>
      <c r="J66" s="53">
        <f>I66*4</f>
        <v>10283.898778982015</v>
      </c>
      <c r="K66" s="54">
        <v>9000</v>
      </c>
      <c r="L66" s="54">
        <f>K66*4</f>
        <v>36000</v>
      </c>
      <c r="M66" s="55">
        <v>0.32344937707284815</v>
      </c>
      <c r="N66" s="56">
        <v>2911.0443936556335</v>
      </c>
      <c r="O66" s="56">
        <f>N66*4</f>
        <v>11644.177574622534</v>
      </c>
      <c r="P66" s="57">
        <v>4</v>
      </c>
      <c r="Q66" s="64">
        <v>25191.33</v>
      </c>
      <c r="R66" s="64">
        <v>6017.01</v>
      </c>
      <c r="S66" s="69">
        <f>Q66/G66</f>
        <v>0.825403997378768</v>
      </c>
      <c r="T66" s="64"/>
      <c r="U66" s="64"/>
      <c r="V66" s="64">
        <f>Q66-T66</f>
        <v>25191.33</v>
      </c>
      <c r="W66" s="64">
        <f>R66-U66</f>
        <v>6017.01</v>
      </c>
      <c r="X66" s="68">
        <f>V66/G66</f>
        <v>0.825403997378768</v>
      </c>
      <c r="Y66" s="68">
        <f>W66/J66</f>
        <v>0.585090356227292</v>
      </c>
      <c r="Z66" s="68">
        <f>V66/L66</f>
        <v>0.6997591666666667</v>
      </c>
      <c r="AA66" s="68">
        <f>W66/O66</f>
        <v>0.5167398007664833</v>
      </c>
      <c r="AB66" s="83">
        <v>4</v>
      </c>
      <c r="AC66" s="84">
        <f>AB66-P66</f>
        <v>0</v>
      </c>
      <c r="AD66" s="85"/>
      <c r="AE66" s="86"/>
      <c r="AF66" s="80"/>
      <c r="AG66" s="93"/>
      <c r="AH66" s="93">
        <v>-213.34443894910075</v>
      </c>
    </row>
    <row r="67" spans="1:34" ht="15" customHeight="1">
      <c r="A67" s="31">
        <v>65</v>
      </c>
      <c r="B67" s="35">
        <v>107658</v>
      </c>
      <c r="C67" s="36" t="s">
        <v>109</v>
      </c>
      <c r="D67" s="36" t="s">
        <v>39</v>
      </c>
      <c r="E67" s="35" t="s">
        <v>44</v>
      </c>
      <c r="F67" s="37">
        <v>9265</v>
      </c>
      <c r="G67" s="37">
        <f>F67*4</f>
        <v>37060</v>
      </c>
      <c r="H67" s="38">
        <v>0.269535363714563</v>
      </c>
      <c r="I67" s="53">
        <v>2497.245144815426</v>
      </c>
      <c r="J67" s="53">
        <f>I67*4</f>
        <v>9988.980579261704</v>
      </c>
      <c r="K67" s="54">
        <v>10800</v>
      </c>
      <c r="L67" s="54">
        <f>K67*4</f>
        <v>43200</v>
      </c>
      <c r="M67" s="55">
        <v>0.25873120356566703</v>
      </c>
      <c r="N67" s="56">
        <v>2794.296998509204</v>
      </c>
      <c r="O67" s="56">
        <f>N67*4</f>
        <v>11177.187994036816</v>
      </c>
      <c r="P67" s="57">
        <v>6</v>
      </c>
      <c r="Q67" s="64">
        <v>30460.7</v>
      </c>
      <c r="R67" s="64">
        <v>7093.87</v>
      </c>
      <c r="S67" s="69">
        <f>Q67/G67</f>
        <v>0.8219293038316244</v>
      </c>
      <c r="T67" s="64"/>
      <c r="U67" s="64"/>
      <c r="V67" s="64">
        <f aca="true" t="shared" si="0" ref="V67:V98">Q67-T67</f>
        <v>30460.7</v>
      </c>
      <c r="W67" s="64">
        <f aca="true" t="shared" si="1" ref="W67:W98">R67-U67</f>
        <v>7093.87</v>
      </c>
      <c r="X67" s="68">
        <f aca="true" t="shared" si="2" ref="X67:X98">V67/G67</f>
        <v>0.8219293038316244</v>
      </c>
      <c r="Y67" s="68">
        <f aca="true" t="shared" si="3" ref="Y67:Y98">W67/J67</f>
        <v>0.7101695657240246</v>
      </c>
      <c r="Z67" s="68">
        <f aca="true" t="shared" si="4" ref="Z67:Z98">V67/L67</f>
        <v>0.7051087962962963</v>
      </c>
      <c r="AA67" s="68">
        <f aca="true" t="shared" si="5" ref="AA67:AA98">W67/O67</f>
        <v>0.6346739451626543</v>
      </c>
      <c r="AB67" s="83">
        <v>2</v>
      </c>
      <c r="AC67" s="89">
        <f aca="true" t="shared" si="6" ref="AC67:AC98">AB67-P67</f>
        <v>-4</v>
      </c>
      <c r="AD67" s="90">
        <f>AC67*10</f>
        <v>-40</v>
      </c>
      <c r="AE67" s="86"/>
      <c r="AF67" s="80"/>
      <c r="AG67" s="93"/>
      <c r="AH67" s="93">
        <v>-144.75552896308523</v>
      </c>
    </row>
    <row r="68" spans="1:34" ht="15" customHeight="1">
      <c r="A68" s="31">
        <v>66</v>
      </c>
      <c r="B68" s="35">
        <v>341</v>
      </c>
      <c r="C68" s="36" t="s">
        <v>110</v>
      </c>
      <c r="D68" s="36" t="s">
        <v>103</v>
      </c>
      <c r="E68" s="35" t="s">
        <v>40</v>
      </c>
      <c r="F68" s="37">
        <v>21800</v>
      </c>
      <c r="G68" s="37">
        <f>F68*4</f>
        <v>87200</v>
      </c>
      <c r="H68" s="38">
        <v>0.2525212040461076</v>
      </c>
      <c r="I68" s="53">
        <v>5504.962248205146</v>
      </c>
      <c r="J68" s="53">
        <f>I68*4</f>
        <v>22019.848992820585</v>
      </c>
      <c r="K68" s="54">
        <v>25288</v>
      </c>
      <c r="L68" s="54">
        <f>K68*4</f>
        <v>101152</v>
      </c>
      <c r="M68" s="55">
        <v>0.2423990460780147</v>
      </c>
      <c r="N68" s="56">
        <v>6129.787077220836</v>
      </c>
      <c r="O68" s="56">
        <f>N68*4</f>
        <v>24519.148308883345</v>
      </c>
      <c r="P68" s="57">
        <v>8</v>
      </c>
      <c r="Q68" s="64">
        <v>71242.27</v>
      </c>
      <c r="R68" s="64">
        <v>18821.55</v>
      </c>
      <c r="S68" s="69">
        <f>Q68/G68</f>
        <v>0.8169985091743119</v>
      </c>
      <c r="T68" s="64"/>
      <c r="U68" s="64"/>
      <c r="V68" s="64">
        <f t="shared" si="0"/>
        <v>71242.27</v>
      </c>
      <c r="W68" s="64">
        <f t="shared" si="1"/>
        <v>18821.55</v>
      </c>
      <c r="X68" s="68">
        <f t="shared" si="2"/>
        <v>0.8169985091743119</v>
      </c>
      <c r="Y68" s="68">
        <f t="shared" si="3"/>
        <v>0.8547538180728047</v>
      </c>
      <c r="Z68" s="68">
        <f t="shared" si="4"/>
        <v>0.7043090596330276</v>
      </c>
      <c r="AA68" s="68">
        <f t="shared" si="5"/>
        <v>0.7676265815962664</v>
      </c>
      <c r="AB68" s="83">
        <v>20</v>
      </c>
      <c r="AC68" s="84">
        <f t="shared" si="6"/>
        <v>12</v>
      </c>
      <c r="AD68" s="85"/>
      <c r="AE68" s="86"/>
      <c r="AF68" s="80"/>
      <c r="AG68" s="93"/>
      <c r="AH68" s="93">
        <v>-159.91494964102932</v>
      </c>
    </row>
    <row r="69" spans="1:34" ht="15" customHeight="1">
      <c r="A69" s="31">
        <v>67</v>
      </c>
      <c r="B69" s="31">
        <v>351</v>
      </c>
      <c r="C69" s="32" t="s">
        <v>111</v>
      </c>
      <c r="D69" s="32" t="s">
        <v>52</v>
      </c>
      <c r="E69" s="31" t="s">
        <v>37</v>
      </c>
      <c r="F69" s="33">
        <v>5450</v>
      </c>
      <c r="G69" s="33">
        <f>F69*4</f>
        <v>21800</v>
      </c>
      <c r="H69" s="34">
        <v>0.2989040239785176</v>
      </c>
      <c r="I69" s="48">
        <v>1629.026930682921</v>
      </c>
      <c r="J69" s="48">
        <f>I69*4</f>
        <v>6516.107722731684</v>
      </c>
      <c r="K69" s="49">
        <v>6322</v>
      </c>
      <c r="L69" s="49">
        <f>K69*4</f>
        <v>25288</v>
      </c>
      <c r="M69" s="50">
        <v>0.2869226390511087</v>
      </c>
      <c r="N69" s="51">
        <v>1813.9249240811093</v>
      </c>
      <c r="O69" s="51">
        <f>N69*4</f>
        <v>7255.699696324437</v>
      </c>
      <c r="P69" s="52">
        <v>4</v>
      </c>
      <c r="Q69" s="64">
        <v>21906.43</v>
      </c>
      <c r="R69" s="64">
        <v>4274.48</v>
      </c>
      <c r="S69" s="65">
        <f>Q69/G69</f>
        <v>1.004882110091743</v>
      </c>
      <c r="T69" s="64">
        <v>4116</v>
      </c>
      <c r="U69" s="64">
        <v>322</v>
      </c>
      <c r="V69" s="64">
        <f>Q69-T69</f>
        <v>17790.43</v>
      </c>
      <c r="W69" s="64">
        <f>R69-U69</f>
        <v>3952.4799999999996</v>
      </c>
      <c r="X69" s="68">
        <f>V69/G69</f>
        <v>0.8160747706422018</v>
      </c>
      <c r="Y69" s="68">
        <f>W69/J69</f>
        <v>0.6065706965235744</v>
      </c>
      <c r="Z69" s="68">
        <f>V69/L69</f>
        <v>0.703512733312243</v>
      </c>
      <c r="AA69" s="68">
        <f>W69/O69</f>
        <v>0.5447413985452334</v>
      </c>
      <c r="AB69" s="76">
        <v>10</v>
      </c>
      <c r="AC69" s="81">
        <f>AB69-P69</f>
        <v>6</v>
      </c>
      <c r="AD69" s="82"/>
      <c r="AE69" s="86"/>
      <c r="AF69" s="80"/>
      <c r="AG69" s="93"/>
      <c r="AH69" s="93">
        <v>-112.08138613658421</v>
      </c>
    </row>
    <row r="70" spans="1:34" ht="15" customHeight="1">
      <c r="A70" s="31">
        <v>68</v>
      </c>
      <c r="B70" s="31">
        <v>106399</v>
      </c>
      <c r="C70" s="32" t="s">
        <v>112</v>
      </c>
      <c r="D70" s="32" t="s">
        <v>39</v>
      </c>
      <c r="E70" s="31" t="s">
        <v>37</v>
      </c>
      <c r="F70" s="33">
        <v>8175.000000000001</v>
      </c>
      <c r="G70" s="33">
        <f>F70*4</f>
        <v>32700.000000000004</v>
      </c>
      <c r="H70" s="34">
        <v>0.2810427478898056</v>
      </c>
      <c r="I70" s="48">
        <v>2297.524463999161</v>
      </c>
      <c r="J70" s="48">
        <f>I70*4</f>
        <v>9190.097855996644</v>
      </c>
      <c r="K70" s="49">
        <v>9500</v>
      </c>
      <c r="L70" s="49">
        <f>K70*4</f>
        <v>38000</v>
      </c>
      <c r="M70" s="50">
        <v>0.26977732128662774</v>
      </c>
      <c r="N70" s="51">
        <v>2562.8845522229635</v>
      </c>
      <c r="O70" s="51">
        <f>N70*4</f>
        <v>10251.538208891854</v>
      </c>
      <c r="P70" s="52">
        <v>4</v>
      </c>
      <c r="Q70" s="64">
        <v>26634.48</v>
      </c>
      <c r="R70" s="64">
        <v>6305.88</v>
      </c>
      <c r="S70" s="69">
        <f>Q70/G70</f>
        <v>0.8145100917431192</v>
      </c>
      <c r="T70" s="64"/>
      <c r="U70" s="64"/>
      <c r="V70" s="64">
        <f>Q70-T70</f>
        <v>26634.48</v>
      </c>
      <c r="W70" s="64">
        <f>R70-U70</f>
        <v>6305.88</v>
      </c>
      <c r="X70" s="68">
        <f>V70/G70</f>
        <v>0.8145100917431192</v>
      </c>
      <c r="Y70" s="68">
        <f>W70/J70</f>
        <v>0.6861602671494234</v>
      </c>
      <c r="Z70" s="68">
        <f>V70/L70</f>
        <v>0.7009073684210526</v>
      </c>
      <c r="AA70" s="68">
        <f>W70/O70</f>
        <v>0.615115495012298</v>
      </c>
      <c r="AB70" s="76">
        <v>2</v>
      </c>
      <c r="AC70" s="77">
        <f>AB70-P70</f>
        <v>-2</v>
      </c>
      <c r="AD70" s="78">
        <f>AC70*10</f>
        <v>-20</v>
      </c>
      <c r="AE70" s="86"/>
      <c r="AF70" s="80"/>
      <c r="AG70" s="93"/>
      <c r="AH70" s="93">
        <v>-144.2108927998322</v>
      </c>
    </row>
    <row r="71" spans="1:34" ht="15" customHeight="1">
      <c r="A71" s="31">
        <v>69</v>
      </c>
      <c r="B71" s="31">
        <v>105910</v>
      </c>
      <c r="C71" s="32" t="s">
        <v>113</v>
      </c>
      <c r="D71" s="32" t="s">
        <v>43</v>
      </c>
      <c r="E71" s="31" t="s">
        <v>37</v>
      </c>
      <c r="F71" s="33">
        <v>6540.000000000001</v>
      </c>
      <c r="G71" s="33">
        <f>F71*4</f>
        <v>26160.000000000004</v>
      </c>
      <c r="H71" s="34">
        <v>0.30453637159462765</v>
      </c>
      <c r="I71" s="48">
        <v>1991.667870228865</v>
      </c>
      <c r="J71" s="48">
        <f>I71*4</f>
        <v>7966.67148091546</v>
      </c>
      <c r="K71" s="49">
        <v>7600</v>
      </c>
      <c r="L71" s="49">
        <f>K71*4</f>
        <v>30400</v>
      </c>
      <c r="M71" s="50">
        <v>0.29232921745897805</v>
      </c>
      <c r="N71" s="51">
        <v>2221.7020526882334</v>
      </c>
      <c r="O71" s="51">
        <f>N71*4</f>
        <v>8886.808210752934</v>
      </c>
      <c r="P71" s="52">
        <v>4</v>
      </c>
      <c r="Q71" s="64">
        <v>21204.59</v>
      </c>
      <c r="R71" s="64">
        <v>4632.44</v>
      </c>
      <c r="S71" s="69">
        <f>Q71/G71</f>
        <v>0.8105730122324158</v>
      </c>
      <c r="T71" s="64"/>
      <c r="U71" s="64"/>
      <c r="V71" s="64">
        <f>Q71-T71</f>
        <v>21204.59</v>
      </c>
      <c r="W71" s="64">
        <f>R71-U71</f>
        <v>4632.44</v>
      </c>
      <c r="X71" s="68">
        <f>V71/G71</f>
        <v>0.8105730122324158</v>
      </c>
      <c r="Y71" s="68">
        <f>W71/J71</f>
        <v>0.5814774728815202</v>
      </c>
      <c r="Z71" s="68">
        <f>V71/L71</f>
        <v>0.6975194078947369</v>
      </c>
      <c r="AA71" s="68">
        <f>W71/O71</f>
        <v>0.5212715173030067</v>
      </c>
      <c r="AB71" s="76">
        <v>4</v>
      </c>
      <c r="AC71" s="81">
        <f>AB71-P71</f>
        <v>0</v>
      </c>
      <c r="AD71" s="82"/>
      <c r="AE71" s="86"/>
      <c r="AF71" s="80"/>
      <c r="AG71" s="93"/>
      <c r="AH71" s="93">
        <v>-166.71157404577303</v>
      </c>
    </row>
    <row r="72" spans="1:34" ht="15" customHeight="1">
      <c r="A72" s="31">
        <v>70</v>
      </c>
      <c r="B72" s="31">
        <v>716</v>
      </c>
      <c r="C72" s="32" t="s">
        <v>114</v>
      </c>
      <c r="D72" s="32" t="s">
        <v>63</v>
      </c>
      <c r="E72" s="31" t="s">
        <v>44</v>
      </c>
      <c r="F72" s="33">
        <v>8720</v>
      </c>
      <c r="G72" s="33">
        <f>F72*4</f>
        <v>34880</v>
      </c>
      <c r="H72" s="34">
        <v>0.33429037366169556</v>
      </c>
      <c r="I72" s="48">
        <v>2915.0120583299854</v>
      </c>
      <c r="J72" s="48">
        <f>I72*4</f>
        <v>11660.048233319942</v>
      </c>
      <c r="K72" s="49">
        <v>10200</v>
      </c>
      <c r="L72" s="49">
        <f>K72*4</f>
        <v>40800</v>
      </c>
      <c r="M72" s="50">
        <v>0.32089054855711285</v>
      </c>
      <c r="N72" s="51">
        <v>3273.083595282551</v>
      </c>
      <c r="O72" s="51">
        <f>N72*4</f>
        <v>13092.334381130204</v>
      </c>
      <c r="P72" s="52">
        <v>6</v>
      </c>
      <c r="Q72" s="64">
        <v>28208.38</v>
      </c>
      <c r="R72" s="64">
        <v>8651.19</v>
      </c>
      <c r="S72" s="69">
        <f>Q72/G72</f>
        <v>0.8087264908256881</v>
      </c>
      <c r="T72" s="64"/>
      <c r="U72" s="64"/>
      <c r="V72" s="64">
        <f>Q72-T72</f>
        <v>28208.38</v>
      </c>
      <c r="W72" s="64">
        <f>R72-U72</f>
        <v>8651.19</v>
      </c>
      <c r="X72" s="68">
        <f>V72/G72</f>
        <v>0.8087264908256881</v>
      </c>
      <c r="Y72" s="68">
        <f>W72/J72</f>
        <v>0.7419514762621839</v>
      </c>
      <c r="Z72" s="68">
        <f>V72/L72</f>
        <v>0.691381862745098</v>
      </c>
      <c r="AA72" s="68">
        <f>W72/O72</f>
        <v>0.6607828480510579</v>
      </c>
      <c r="AB72" s="76">
        <v>1</v>
      </c>
      <c r="AC72" s="77">
        <f>AB72-P72</f>
        <v>-5</v>
      </c>
      <c r="AD72" s="78">
        <f>AC72*10</f>
        <v>-50</v>
      </c>
      <c r="AE72" s="86"/>
      <c r="AF72" s="80"/>
      <c r="AG72" s="93"/>
      <c r="AH72" s="93">
        <v>-150.44291166599706</v>
      </c>
    </row>
    <row r="73" spans="1:34" ht="15" customHeight="1">
      <c r="A73" s="31">
        <v>71</v>
      </c>
      <c r="B73" s="31">
        <v>111400</v>
      </c>
      <c r="C73" s="32" t="s">
        <v>115</v>
      </c>
      <c r="D73" s="32" t="s">
        <v>103</v>
      </c>
      <c r="E73" s="31" t="s">
        <v>37</v>
      </c>
      <c r="F73" s="33">
        <v>9265</v>
      </c>
      <c r="G73" s="33">
        <f>F73*4</f>
        <v>37060</v>
      </c>
      <c r="H73" s="34">
        <v>0.2452400038597997</v>
      </c>
      <c r="I73" s="48">
        <v>2272.1486357610443</v>
      </c>
      <c r="J73" s="48">
        <f>I73*4</f>
        <v>9088.594543044177</v>
      </c>
      <c r="K73" s="49">
        <v>10800</v>
      </c>
      <c r="L73" s="49">
        <f>K73*4</f>
        <v>43200</v>
      </c>
      <c r="M73" s="50">
        <v>0.2354097083464322</v>
      </c>
      <c r="N73" s="51">
        <v>2542.4248501414677</v>
      </c>
      <c r="O73" s="51">
        <f>N73*4</f>
        <v>10169.69940056587</v>
      </c>
      <c r="P73" s="52">
        <v>2</v>
      </c>
      <c r="Q73" s="64">
        <v>29965.65</v>
      </c>
      <c r="R73" s="64">
        <v>7411.97</v>
      </c>
      <c r="S73" s="69">
        <f>Q73/G73</f>
        <v>0.8085712358337831</v>
      </c>
      <c r="T73" s="64"/>
      <c r="U73" s="64"/>
      <c r="V73" s="64">
        <f>Q73-T73</f>
        <v>29965.65</v>
      </c>
      <c r="W73" s="64">
        <f>R73-U73</f>
        <v>7411.97</v>
      </c>
      <c r="X73" s="68">
        <f>V73/G73</f>
        <v>0.8085712358337831</v>
      </c>
      <c r="Y73" s="68">
        <f>W73/J73</f>
        <v>0.8155243327113368</v>
      </c>
      <c r="Z73" s="68">
        <f>V73/L73</f>
        <v>0.6936493055555556</v>
      </c>
      <c r="AA73" s="68">
        <f>W73/O73</f>
        <v>0.7288288186362301</v>
      </c>
      <c r="AB73" s="76">
        <v>3</v>
      </c>
      <c r="AC73" s="81">
        <f>AB73-P73</f>
        <v>1</v>
      </c>
      <c r="AD73" s="82"/>
      <c r="AE73" s="86"/>
      <c r="AF73" s="80"/>
      <c r="AG73" s="93"/>
      <c r="AH73" s="93">
        <v>-83.83122715220884</v>
      </c>
    </row>
    <row r="74" spans="1:34" ht="15" customHeight="1">
      <c r="A74" s="31">
        <v>72</v>
      </c>
      <c r="B74" s="35">
        <v>102934</v>
      </c>
      <c r="C74" s="36" t="s">
        <v>116</v>
      </c>
      <c r="D74" s="36" t="s">
        <v>39</v>
      </c>
      <c r="E74" s="35" t="s">
        <v>44</v>
      </c>
      <c r="F74" s="37">
        <v>9810</v>
      </c>
      <c r="G74" s="37">
        <f>F74*4</f>
        <v>39240</v>
      </c>
      <c r="H74" s="38">
        <v>0.2330456487261008</v>
      </c>
      <c r="I74" s="53">
        <v>2286.1778140030488</v>
      </c>
      <c r="J74" s="53">
        <f>I74*4</f>
        <v>9144.711256012195</v>
      </c>
      <c r="K74" s="54">
        <v>11500</v>
      </c>
      <c r="L74" s="54">
        <f>K74*4</f>
        <v>46000</v>
      </c>
      <c r="M74" s="55">
        <v>0.22370415647758624</v>
      </c>
      <c r="N74" s="56">
        <v>2572.597799492242</v>
      </c>
      <c r="O74" s="56">
        <f>N74*4</f>
        <v>10290.391197968967</v>
      </c>
      <c r="P74" s="57">
        <v>6</v>
      </c>
      <c r="Q74" s="64">
        <v>31313.07</v>
      </c>
      <c r="R74" s="64">
        <v>7993.95</v>
      </c>
      <c r="S74" s="69">
        <f>Q74/G74</f>
        <v>0.7979885321100917</v>
      </c>
      <c r="T74" s="64"/>
      <c r="U74" s="64"/>
      <c r="V74" s="64">
        <f t="shared" si="0"/>
        <v>31313.07</v>
      </c>
      <c r="W74" s="64">
        <f t="shared" si="1"/>
        <v>7993.95</v>
      </c>
      <c r="X74" s="68">
        <f t="shared" si="2"/>
        <v>0.7979885321100917</v>
      </c>
      <c r="Y74" s="68">
        <f t="shared" si="3"/>
        <v>0.874161006969397</v>
      </c>
      <c r="Z74" s="68">
        <f t="shared" si="4"/>
        <v>0.6807189130434782</v>
      </c>
      <c r="AA74" s="68">
        <f t="shared" si="5"/>
        <v>0.7768363559956574</v>
      </c>
      <c r="AB74" s="83">
        <v>0</v>
      </c>
      <c r="AC74" s="89">
        <f t="shared" si="6"/>
        <v>-6</v>
      </c>
      <c r="AD74" s="90">
        <f aca="true" t="shared" si="7" ref="AD74:AD81">AC74*10</f>
        <v>-60</v>
      </c>
      <c r="AE74" s="86"/>
      <c r="AF74" s="80"/>
      <c r="AG74" s="93"/>
      <c r="AH74" s="93">
        <v>-57.538062800609765</v>
      </c>
    </row>
    <row r="75" spans="1:34" ht="15" customHeight="1">
      <c r="A75" s="31">
        <v>73</v>
      </c>
      <c r="B75" s="35">
        <v>726</v>
      </c>
      <c r="C75" s="36" t="s">
        <v>117</v>
      </c>
      <c r="D75" s="36" t="s">
        <v>39</v>
      </c>
      <c r="E75" s="35" t="s">
        <v>44</v>
      </c>
      <c r="F75" s="37">
        <v>8720</v>
      </c>
      <c r="G75" s="37">
        <f>F75*4</f>
        <v>34880</v>
      </c>
      <c r="H75" s="38">
        <v>0.24246005350932295</v>
      </c>
      <c r="I75" s="53">
        <v>2114.251666601296</v>
      </c>
      <c r="J75" s="53">
        <f>I75*4</f>
        <v>8457.006666405185</v>
      </c>
      <c r="K75" s="54">
        <v>10200</v>
      </c>
      <c r="L75" s="54">
        <f>K75*4</f>
        <v>40800</v>
      </c>
      <c r="M75" s="55">
        <v>0.23274119060494083</v>
      </c>
      <c r="N75" s="56">
        <v>2373.9601441703967</v>
      </c>
      <c r="O75" s="56">
        <f>N75*4</f>
        <v>9495.840576681587</v>
      </c>
      <c r="P75" s="57">
        <v>6</v>
      </c>
      <c r="Q75" s="64">
        <v>27755.63</v>
      </c>
      <c r="R75" s="64">
        <v>6547</v>
      </c>
      <c r="S75" s="69">
        <f>Q75/G75</f>
        <v>0.7957462729357798</v>
      </c>
      <c r="T75" s="64"/>
      <c r="U75" s="64"/>
      <c r="V75" s="64">
        <f t="shared" si="0"/>
        <v>27755.63</v>
      </c>
      <c r="W75" s="64">
        <f t="shared" si="1"/>
        <v>6547</v>
      </c>
      <c r="X75" s="68">
        <f t="shared" si="2"/>
        <v>0.7957462729357798</v>
      </c>
      <c r="Y75" s="68">
        <f t="shared" si="3"/>
        <v>0.7741509801579629</v>
      </c>
      <c r="Z75" s="68">
        <f t="shared" si="4"/>
        <v>0.6802850490196078</v>
      </c>
      <c r="AA75" s="68">
        <f t="shared" si="5"/>
        <v>0.6894597636861246</v>
      </c>
      <c r="AB75" s="83">
        <v>2</v>
      </c>
      <c r="AC75" s="89">
        <f t="shared" si="6"/>
        <v>-4</v>
      </c>
      <c r="AD75" s="90">
        <f t="shared" si="7"/>
        <v>-40</v>
      </c>
      <c r="AE75" s="86"/>
      <c r="AF75" s="80"/>
      <c r="AG75" s="93"/>
      <c r="AH75" s="93">
        <v>-95.50033332025924</v>
      </c>
    </row>
    <row r="76" spans="1:34" ht="15" customHeight="1">
      <c r="A76" s="31">
        <v>74</v>
      </c>
      <c r="B76" s="35">
        <v>103198</v>
      </c>
      <c r="C76" s="36" t="s">
        <v>118</v>
      </c>
      <c r="D76" s="36" t="s">
        <v>39</v>
      </c>
      <c r="E76" s="35" t="s">
        <v>44</v>
      </c>
      <c r="F76" s="37">
        <v>9265</v>
      </c>
      <c r="G76" s="37">
        <f>F76*4</f>
        <v>37060</v>
      </c>
      <c r="H76" s="38">
        <v>0.2766988954008777</v>
      </c>
      <c r="I76" s="53">
        <v>2563.615265889132</v>
      </c>
      <c r="J76" s="53">
        <f>I76*4</f>
        <v>10254.461063556528</v>
      </c>
      <c r="K76" s="54">
        <v>10800</v>
      </c>
      <c r="L76" s="54">
        <f>K76*4</f>
        <v>43200</v>
      </c>
      <c r="M76" s="55">
        <v>0.2656075894670873</v>
      </c>
      <c r="N76" s="56">
        <v>2868.561966244543</v>
      </c>
      <c r="O76" s="56">
        <f>N76*4</f>
        <v>11474.247864978171</v>
      </c>
      <c r="P76" s="57">
        <v>6</v>
      </c>
      <c r="Q76" s="64">
        <v>29483.98</v>
      </c>
      <c r="R76" s="64">
        <v>6337.03</v>
      </c>
      <c r="S76" s="69">
        <f>Q76/G76</f>
        <v>0.795574203993524</v>
      </c>
      <c r="T76" s="64"/>
      <c r="U76" s="64"/>
      <c r="V76" s="64">
        <f t="shared" si="0"/>
        <v>29483.98</v>
      </c>
      <c r="W76" s="64">
        <f t="shared" si="1"/>
        <v>6337.03</v>
      </c>
      <c r="X76" s="68">
        <f t="shared" si="2"/>
        <v>0.795574203993524</v>
      </c>
      <c r="Y76" s="68">
        <f t="shared" si="3"/>
        <v>0.6179778694095645</v>
      </c>
      <c r="Z76" s="68">
        <f t="shared" si="4"/>
        <v>0.682499537037037</v>
      </c>
      <c r="AA76" s="68">
        <f t="shared" si="5"/>
        <v>0.5522828227671422</v>
      </c>
      <c r="AB76" s="83">
        <v>2</v>
      </c>
      <c r="AC76" s="89">
        <f t="shared" si="6"/>
        <v>-4</v>
      </c>
      <c r="AD76" s="90">
        <f t="shared" si="7"/>
        <v>-40</v>
      </c>
      <c r="AE76" s="86"/>
      <c r="AF76" s="80"/>
      <c r="AG76" s="93"/>
      <c r="AH76" s="93">
        <v>-195.8715531778264</v>
      </c>
    </row>
    <row r="77" spans="1:34" ht="15" customHeight="1">
      <c r="A77" s="31">
        <v>75</v>
      </c>
      <c r="B77" s="35">
        <v>108656</v>
      </c>
      <c r="C77" s="36" t="s">
        <v>119</v>
      </c>
      <c r="D77" s="36" t="s">
        <v>90</v>
      </c>
      <c r="E77" s="35" t="s">
        <v>37</v>
      </c>
      <c r="F77" s="37">
        <v>8175.000000000001</v>
      </c>
      <c r="G77" s="37">
        <f>F77*4</f>
        <v>32700.000000000004</v>
      </c>
      <c r="H77" s="38">
        <v>0.19</v>
      </c>
      <c r="I77" s="53">
        <v>1553.2500000000002</v>
      </c>
      <c r="J77" s="53">
        <f>I77*4</f>
        <v>6213.000000000001</v>
      </c>
      <c r="K77" s="54">
        <v>9500</v>
      </c>
      <c r="L77" s="54">
        <f>K77*4</f>
        <v>38000</v>
      </c>
      <c r="M77" s="55">
        <v>0.1815620365271066</v>
      </c>
      <c r="N77" s="56">
        <v>1724.8393470075125</v>
      </c>
      <c r="O77" s="56">
        <f>N77*4</f>
        <v>6899.35738803005</v>
      </c>
      <c r="P77" s="57">
        <v>4</v>
      </c>
      <c r="Q77" s="64">
        <v>26006.28</v>
      </c>
      <c r="R77" s="64">
        <v>5324.47</v>
      </c>
      <c r="S77" s="69">
        <f>Q77/G77</f>
        <v>0.7952990825688072</v>
      </c>
      <c r="T77" s="64"/>
      <c r="U77" s="64"/>
      <c r="V77" s="64">
        <f t="shared" si="0"/>
        <v>26006.28</v>
      </c>
      <c r="W77" s="64">
        <f t="shared" si="1"/>
        <v>5324.47</v>
      </c>
      <c r="X77" s="68">
        <f t="shared" si="2"/>
        <v>0.7952990825688072</v>
      </c>
      <c r="Y77" s="68">
        <f t="shared" si="3"/>
        <v>0.8569885723483018</v>
      </c>
      <c r="Z77" s="68">
        <f t="shared" si="4"/>
        <v>0.6843757894736842</v>
      </c>
      <c r="AA77" s="68">
        <f t="shared" si="5"/>
        <v>0.771734192120214</v>
      </c>
      <c r="AB77" s="83">
        <v>2</v>
      </c>
      <c r="AC77" s="89">
        <f t="shared" si="6"/>
        <v>-2</v>
      </c>
      <c r="AD77" s="90">
        <f t="shared" si="7"/>
        <v>-20</v>
      </c>
      <c r="AE77" s="86"/>
      <c r="AF77" s="80"/>
      <c r="AG77" s="93"/>
      <c r="AH77" s="93">
        <v>-44.42650000000003</v>
      </c>
    </row>
    <row r="78" spans="1:34" ht="15" customHeight="1">
      <c r="A78" s="31">
        <v>76</v>
      </c>
      <c r="B78" s="35">
        <v>598</v>
      </c>
      <c r="C78" s="36" t="s">
        <v>120</v>
      </c>
      <c r="D78" s="36" t="s">
        <v>43</v>
      </c>
      <c r="E78" s="35" t="s">
        <v>44</v>
      </c>
      <c r="F78" s="37">
        <v>9810</v>
      </c>
      <c r="G78" s="37">
        <f>F78*4</f>
        <v>39240</v>
      </c>
      <c r="H78" s="38">
        <v>0.2985860061850703</v>
      </c>
      <c r="I78" s="53">
        <v>2929.1287206755396</v>
      </c>
      <c r="J78" s="53">
        <f>I78*4</f>
        <v>11716.514882702159</v>
      </c>
      <c r="K78" s="54">
        <v>11500</v>
      </c>
      <c r="L78" s="54">
        <f>K78*4</f>
        <v>46000</v>
      </c>
      <c r="M78" s="55">
        <v>0.2866173688063439</v>
      </c>
      <c r="N78" s="56">
        <v>3296.0997412729553</v>
      </c>
      <c r="O78" s="56">
        <f>N78*4</f>
        <v>13184.398965091821</v>
      </c>
      <c r="P78" s="57">
        <v>6</v>
      </c>
      <c r="Q78" s="64">
        <v>30779.08</v>
      </c>
      <c r="R78" s="64">
        <v>7870.6</v>
      </c>
      <c r="S78" s="69">
        <f>Q78/G78</f>
        <v>0.7843802242609582</v>
      </c>
      <c r="T78" s="64"/>
      <c r="U78" s="64"/>
      <c r="V78" s="64">
        <f t="shared" si="0"/>
        <v>30779.08</v>
      </c>
      <c r="W78" s="64">
        <f t="shared" si="1"/>
        <v>7870.6</v>
      </c>
      <c r="X78" s="68">
        <f t="shared" si="2"/>
        <v>0.7843802242609582</v>
      </c>
      <c r="Y78" s="68">
        <f t="shared" si="3"/>
        <v>0.6717526567238754</v>
      </c>
      <c r="Z78" s="68">
        <f t="shared" si="4"/>
        <v>0.6691104347826088</v>
      </c>
      <c r="AA78" s="68">
        <f t="shared" si="5"/>
        <v>0.5969631244350915</v>
      </c>
      <c r="AB78" s="83">
        <v>4</v>
      </c>
      <c r="AC78" s="89">
        <f t="shared" si="6"/>
        <v>-2</v>
      </c>
      <c r="AD78" s="90">
        <f t="shared" si="7"/>
        <v>-20</v>
      </c>
      <c r="AE78" s="86"/>
      <c r="AF78" s="80"/>
      <c r="AG78" s="93"/>
      <c r="AH78" s="93">
        <v>-192.29574413510792</v>
      </c>
    </row>
    <row r="79" spans="1:34" ht="15" customHeight="1">
      <c r="A79" s="31">
        <v>77</v>
      </c>
      <c r="B79" s="35">
        <v>102564</v>
      </c>
      <c r="C79" s="36" t="s">
        <v>121</v>
      </c>
      <c r="D79" s="36" t="s">
        <v>103</v>
      </c>
      <c r="E79" s="35" t="s">
        <v>37</v>
      </c>
      <c r="F79" s="37">
        <v>6540.000000000001</v>
      </c>
      <c r="G79" s="37">
        <f>F79*4</f>
        <v>26160.000000000004</v>
      </c>
      <c r="H79" s="38">
        <v>0.3051727293594651</v>
      </c>
      <c r="I79" s="53">
        <v>1995.829650010902</v>
      </c>
      <c r="J79" s="53">
        <f>I79*4</f>
        <v>7983.318600043608</v>
      </c>
      <c r="K79" s="54">
        <v>7600</v>
      </c>
      <c r="L79" s="54">
        <f>K79*4</f>
        <v>30400</v>
      </c>
      <c r="M79" s="55">
        <v>0.2929400672121448</v>
      </c>
      <c r="N79" s="56">
        <v>2226.3445108123</v>
      </c>
      <c r="O79" s="56">
        <f>N79*4</f>
        <v>8905.3780432492</v>
      </c>
      <c r="P79" s="57">
        <v>4</v>
      </c>
      <c r="Q79" s="64">
        <v>20370.34</v>
      </c>
      <c r="R79" s="64">
        <v>5087.33</v>
      </c>
      <c r="S79" s="69">
        <f>Q79/G79</f>
        <v>0.7786827217125382</v>
      </c>
      <c r="T79" s="64"/>
      <c r="U79" s="64"/>
      <c r="V79" s="64">
        <f t="shared" si="0"/>
        <v>20370.34</v>
      </c>
      <c r="W79" s="64">
        <f t="shared" si="1"/>
        <v>5087.33</v>
      </c>
      <c r="X79" s="68">
        <f t="shared" si="2"/>
        <v>0.7786827217125382</v>
      </c>
      <c r="Y79" s="68">
        <f t="shared" si="3"/>
        <v>0.6372450173756325</v>
      </c>
      <c r="Z79" s="68">
        <f t="shared" si="4"/>
        <v>0.6700769736842105</v>
      </c>
      <c r="AA79" s="68">
        <f t="shared" si="5"/>
        <v>0.5712649115279833</v>
      </c>
      <c r="AB79" s="83">
        <v>2</v>
      </c>
      <c r="AC79" s="89">
        <f t="shared" si="6"/>
        <v>-2</v>
      </c>
      <c r="AD79" s="90">
        <f t="shared" si="7"/>
        <v>-20</v>
      </c>
      <c r="AE79" s="86"/>
      <c r="AF79" s="80"/>
      <c r="AG79" s="93"/>
      <c r="AH79" s="93">
        <v>-144.7994300021804</v>
      </c>
    </row>
    <row r="80" spans="1:34" ht="15" customHeight="1">
      <c r="A80" s="31">
        <v>78</v>
      </c>
      <c r="B80" s="35">
        <v>754</v>
      </c>
      <c r="C80" s="36" t="s">
        <v>122</v>
      </c>
      <c r="D80" s="36" t="s">
        <v>52</v>
      </c>
      <c r="E80" s="35" t="s">
        <v>44</v>
      </c>
      <c r="F80" s="37">
        <v>9265</v>
      </c>
      <c r="G80" s="37">
        <f>F80*4</f>
        <v>37060</v>
      </c>
      <c r="H80" s="38">
        <v>0.29516842040957375</v>
      </c>
      <c r="I80" s="53">
        <v>2734.735415094701</v>
      </c>
      <c r="J80" s="53">
        <f>I80*4</f>
        <v>10938.941660378803</v>
      </c>
      <c r="K80" s="54">
        <v>10800</v>
      </c>
      <c r="L80" s="54">
        <f>K80*4</f>
        <v>43200</v>
      </c>
      <c r="M80" s="55">
        <v>0.2833367748657301</v>
      </c>
      <c r="N80" s="56">
        <v>3060.0371685498853</v>
      </c>
      <c r="O80" s="56">
        <f>N80*4</f>
        <v>12240.148674199541</v>
      </c>
      <c r="P80" s="57">
        <v>6</v>
      </c>
      <c r="Q80" s="64">
        <v>28805.69</v>
      </c>
      <c r="R80" s="64">
        <v>8173.46</v>
      </c>
      <c r="S80" s="69">
        <f>Q80/G80</f>
        <v>0.7772717215326497</v>
      </c>
      <c r="T80" s="64"/>
      <c r="U80" s="64"/>
      <c r="V80" s="64">
        <f t="shared" si="0"/>
        <v>28805.69</v>
      </c>
      <c r="W80" s="64">
        <f t="shared" si="1"/>
        <v>8173.46</v>
      </c>
      <c r="X80" s="68">
        <f t="shared" si="2"/>
        <v>0.7772717215326497</v>
      </c>
      <c r="Y80" s="68">
        <f t="shared" si="3"/>
        <v>0.7471892851942463</v>
      </c>
      <c r="Z80" s="68">
        <f t="shared" si="4"/>
        <v>0.6667983796296296</v>
      </c>
      <c r="AA80" s="68">
        <f t="shared" si="5"/>
        <v>0.6677582288872412</v>
      </c>
      <c r="AB80" s="83">
        <v>0</v>
      </c>
      <c r="AC80" s="89">
        <f t="shared" si="6"/>
        <v>-6</v>
      </c>
      <c r="AD80" s="90">
        <f t="shared" si="7"/>
        <v>-60</v>
      </c>
      <c r="AE80" s="86"/>
      <c r="AF80" s="80"/>
      <c r="AG80" s="93"/>
      <c r="AH80" s="93">
        <v>-138.27408301894016</v>
      </c>
    </row>
    <row r="81" spans="1:34" ht="15" customHeight="1">
      <c r="A81" s="31">
        <v>79</v>
      </c>
      <c r="B81" s="35">
        <v>549</v>
      </c>
      <c r="C81" s="36" t="s">
        <v>123</v>
      </c>
      <c r="D81" s="36" t="s">
        <v>63</v>
      </c>
      <c r="E81" s="35" t="s">
        <v>37</v>
      </c>
      <c r="F81" s="37">
        <v>5995</v>
      </c>
      <c r="G81" s="37">
        <f>F81*4</f>
        <v>23980</v>
      </c>
      <c r="H81" s="38">
        <v>0.257764006942677</v>
      </c>
      <c r="I81" s="53">
        <v>1545.2952216213484</v>
      </c>
      <c r="J81" s="53">
        <f>I81*4</f>
        <v>6181.180886485394</v>
      </c>
      <c r="K81" s="54">
        <v>7000</v>
      </c>
      <c r="L81" s="54">
        <f>K81*4</f>
        <v>28000</v>
      </c>
      <c r="M81" s="55">
        <v>0.24743169442809712</v>
      </c>
      <c r="N81" s="56">
        <v>1732.0218609966798</v>
      </c>
      <c r="O81" s="56">
        <f>N81*4</f>
        <v>6928.087443986719</v>
      </c>
      <c r="P81" s="57">
        <v>4</v>
      </c>
      <c r="Q81" s="64">
        <v>18582.37</v>
      </c>
      <c r="R81" s="64">
        <v>3161.49</v>
      </c>
      <c r="S81" s="69">
        <f>Q81/G81</f>
        <v>0.7749111759799833</v>
      </c>
      <c r="T81" s="64"/>
      <c r="U81" s="64"/>
      <c r="V81" s="64">
        <f t="shared" si="0"/>
        <v>18582.37</v>
      </c>
      <c r="W81" s="64">
        <f t="shared" si="1"/>
        <v>3161.49</v>
      </c>
      <c r="X81" s="68">
        <f t="shared" si="2"/>
        <v>0.7749111759799833</v>
      </c>
      <c r="Y81" s="68">
        <f t="shared" si="3"/>
        <v>0.5114702284335859</v>
      </c>
      <c r="Z81" s="68">
        <f t="shared" si="4"/>
        <v>0.6636560714285714</v>
      </c>
      <c r="AA81" s="68">
        <f t="shared" si="5"/>
        <v>0.45632940195407556</v>
      </c>
      <c r="AB81" s="83">
        <v>0</v>
      </c>
      <c r="AC81" s="89">
        <f t="shared" si="6"/>
        <v>-4</v>
      </c>
      <c r="AD81" s="90">
        <f t="shared" si="7"/>
        <v>-40</v>
      </c>
      <c r="AE81" s="86"/>
      <c r="AF81" s="80"/>
      <c r="AG81" s="93"/>
      <c r="AH81" s="93">
        <v>-150.9845443242697</v>
      </c>
    </row>
    <row r="82" spans="1:34" ht="15" customHeight="1">
      <c r="A82" s="31">
        <v>80</v>
      </c>
      <c r="B82" s="35">
        <v>102565</v>
      </c>
      <c r="C82" s="36" t="s">
        <v>124</v>
      </c>
      <c r="D82" s="36" t="s">
        <v>39</v>
      </c>
      <c r="E82" s="35" t="s">
        <v>44</v>
      </c>
      <c r="F82" s="37">
        <v>9810</v>
      </c>
      <c r="G82" s="37">
        <f>F82*4</f>
        <v>39240</v>
      </c>
      <c r="H82" s="38">
        <v>0.3199163933736465</v>
      </c>
      <c r="I82" s="53">
        <v>3138.3798189954723</v>
      </c>
      <c r="J82" s="53">
        <f>I82*4</f>
        <v>12553.51927598189</v>
      </c>
      <c r="K82" s="54">
        <v>11500</v>
      </c>
      <c r="L82" s="54">
        <f>K82*4</f>
        <v>46000</v>
      </c>
      <c r="M82" s="55">
        <v>0.3070927404747029</v>
      </c>
      <c r="N82" s="56">
        <v>3531.5665154590833</v>
      </c>
      <c r="O82" s="56">
        <f>N82*4</f>
        <v>14126.266061836333</v>
      </c>
      <c r="P82" s="57">
        <v>6</v>
      </c>
      <c r="Q82" s="64">
        <v>30079.27</v>
      </c>
      <c r="R82" s="64">
        <v>7110.38</v>
      </c>
      <c r="S82" s="69">
        <f>Q82/G82</f>
        <v>0.766546126401631</v>
      </c>
      <c r="T82" s="64"/>
      <c r="U82" s="64"/>
      <c r="V82" s="64">
        <f t="shared" si="0"/>
        <v>30079.27</v>
      </c>
      <c r="W82" s="64">
        <f t="shared" si="1"/>
        <v>7110.38</v>
      </c>
      <c r="X82" s="68">
        <f t="shared" si="2"/>
        <v>0.766546126401631</v>
      </c>
      <c r="Y82" s="68">
        <f t="shared" si="3"/>
        <v>0.5664053118239111</v>
      </c>
      <c r="Z82" s="68">
        <f t="shared" si="4"/>
        <v>0.6538971739130435</v>
      </c>
      <c r="AA82" s="68">
        <f t="shared" si="5"/>
        <v>0.503344618377922</v>
      </c>
      <c r="AB82" s="83">
        <v>6</v>
      </c>
      <c r="AC82" s="84">
        <f t="shared" si="6"/>
        <v>0</v>
      </c>
      <c r="AD82" s="85"/>
      <c r="AE82" s="86"/>
      <c r="AF82" s="80"/>
      <c r="AG82" s="93"/>
      <c r="AH82" s="93">
        <v>-272.15696379909446</v>
      </c>
    </row>
    <row r="83" spans="1:34" ht="15" customHeight="1">
      <c r="A83" s="31">
        <v>81</v>
      </c>
      <c r="B83" s="35">
        <v>307</v>
      </c>
      <c r="C83" s="36" t="s">
        <v>125</v>
      </c>
      <c r="D83" s="36" t="s">
        <v>126</v>
      </c>
      <c r="E83" s="35" t="s">
        <v>127</v>
      </c>
      <c r="F83" s="97">
        <v>65000</v>
      </c>
      <c r="G83" s="37">
        <f>F83*4</f>
        <v>260000</v>
      </c>
      <c r="H83" s="38">
        <v>0.2611397027873006</v>
      </c>
      <c r="I83" s="99">
        <v>16971.5</v>
      </c>
      <c r="J83" s="53">
        <f>I83*4</f>
        <v>67886</v>
      </c>
      <c r="K83" s="54">
        <v>88508</v>
      </c>
      <c r="L83" s="54">
        <f>K83*4</f>
        <v>354032</v>
      </c>
      <c r="M83" s="55">
        <v>0.25067207757008814</v>
      </c>
      <c r="N83" s="56">
        <v>22186.484241573362</v>
      </c>
      <c r="O83" s="56">
        <f>N83*4</f>
        <v>88745.93696629345</v>
      </c>
      <c r="P83" s="57">
        <v>20</v>
      </c>
      <c r="Q83" s="64">
        <v>198394.4</v>
      </c>
      <c r="R83" s="64">
        <v>43104.7</v>
      </c>
      <c r="S83" s="69">
        <f>Q83/G83</f>
        <v>0.7630553846153846</v>
      </c>
      <c r="T83" s="64"/>
      <c r="U83" s="64"/>
      <c r="V83" s="64">
        <f t="shared" si="0"/>
        <v>198394.4</v>
      </c>
      <c r="W83" s="64">
        <f t="shared" si="1"/>
        <v>43104.7</v>
      </c>
      <c r="X83" s="68">
        <f t="shared" si="2"/>
        <v>0.7630553846153846</v>
      </c>
      <c r="Y83" s="68">
        <f t="shared" si="3"/>
        <v>0.6349571340187962</v>
      </c>
      <c r="Z83" s="68">
        <f t="shared" si="4"/>
        <v>0.5603855018755367</v>
      </c>
      <c r="AA83" s="68">
        <f t="shared" si="5"/>
        <v>0.4857089966425344</v>
      </c>
      <c r="AB83" s="83">
        <v>6</v>
      </c>
      <c r="AC83" s="89">
        <f t="shared" si="6"/>
        <v>-14</v>
      </c>
      <c r="AD83" s="90">
        <f>AC83*10</f>
        <v>-140</v>
      </c>
      <c r="AE83" s="86"/>
      <c r="AF83" s="80"/>
      <c r="AG83" s="93"/>
      <c r="AH83" s="93">
        <v>-300</v>
      </c>
    </row>
    <row r="84" spans="1:34" ht="15" customHeight="1">
      <c r="A84" s="31">
        <v>82</v>
      </c>
      <c r="B84" s="31">
        <v>573</v>
      </c>
      <c r="C84" s="32" t="s">
        <v>128</v>
      </c>
      <c r="D84" s="32" t="s">
        <v>43</v>
      </c>
      <c r="E84" s="31" t="s">
        <v>37</v>
      </c>
      <c r="F84" s="33">
        <v>5450</v>
      </c>
      <c r="G84" s="33">
        <f>F84*4</f>
        <v>21800</v>
      </c>
      <c r="H84" s="34">
        <v>0.2905417428598595</v>
      </c>
      <c r="I84" s="48">
        <v>1583.4524985862342</v>
      </c>
      <c r="J84" s="48">
        <f>I84*4</f>
        <v>6333.809994344937</v>
      </c>
      <c r="K84" s="49">
        <v>6322</v>
      </c>
      <c r="L84" s="49">
        <f>K84*4</f>
        <v>25288</v>
      </c>
      <c r="M84" s="50">
        <v>0.27889555485492845</v>
      </c>
      <c r="N84" s="51">
        <v>1763.1776977928578</v>
      </c>
      <c r="O84" s="51">
        <f>N84*4</f>
        <v>7052.710791171431</v>
      </c>
      <c r="P84" s="52">
        <v>4</v>
      </c>
      <c r="Q84" s="64">
        <v>16467.03</v>
      </c>
      <c r="R84" s="64">
        <v>3767.2</v>
      </c>
      <c r="S84" s="69">
        <f>Q84/G84</f>
        <v>0.7553683486238532</v>
      </c>
      <c r="T84" s="64"/>
      <c r="U84" s="64"/>
      <c r="V84" s="64">
        <f>Q84-T84</f>
        <v>16467.03</v>
      </c>
      <c r="W84" s="64">
        <f>R84-U84</f>
        <v>3767.2</v>
      </c>
      <c r="X84" s="68">
        <f>V84/G84</f>
        <v>0.7553683486238532</v>
      </c>
      <c r="Y84" s="68">
        <f>W84/J84</f>
        <v>0.59477628842095</v>
      </c>
      <c r="Z84" s="68">
        <f>V84/L84</f>
        <v>0.651179610882632</v>
      </c>
      <c r="AA84" s="68">
        <f>W84/O84</f>
        <v>0.5341492245387083</v>
      </c>
      <c r="AB84" s="76">
        <v>0</v>
      </c>
      <c r="AC84" s="77">
        <f>AB84-P84</f>
        <v>-4</v>
      </c>
      <c r="AD84" s="78">
        <f>AC84*10</f>
        <v>-40</v>
      </c>
      <c r="AE84" s="86"/>
      <c r="AF84" s="80"/>
      <c r="AG84" s="93"/>
      <c r="AH84" s="93">
        <v>-128.33049971724685</v>
      </c>
    </row>
    <row r="85" spans="1:34" ht="15" customHeight="1">
      <c r="A85" s="31">
        <v>83</v>
      </c>
      <c r="B85" s="31">
        <v>114844</v>
      </c>
      <c r="C85" s="32" t="s">
        <v>129</v>
      </c>
      <c r="D85" s="32" t="s">
        <v>36</v>
      </c>
      <c r="E85" s="31" t="s">
        <v>44</v>
      </c>
      <c r="F85" s="33">
        <v>5450</v>
      </c>
      <c r="G85" s="33">
        <f>F85*4</f>
        <v>21800</v>
      </c>
      <c r="H85" s="34">
        <v>0.21307119405138245</v>
      </c>
      <c r="I85" s="48">
        <v>1161.2380075800343</v>
      </c>
      <c r="J85" s="48">
        <f>I85*4</f>
        <v>4644.952030320137</v>
      </c>
      <c r="K85" s="49">
        <v>6322</v>
      </c>
      <c r="L85" s="49">
        <f>K85*4</f>
        <v>25288</v>
      </c>
      <c r="M85" s="50">
        <v>0.20453036559784604</v>
      </c>
      <c r="N85" s="51">
        <v>1293.0409713095826</v>
      </c>
      <c r="O85" s="51">
        <f>N85*4</f>
        <v>5172.16388523833</v>
      </c>
      <c r="P85" s="52">
        <v>4</v>
      </c>
      <c r="Q85" s="64">
        <v>16322.07</v>
      </c>
      <c r="R85" s="64">
        <v>2923.38</v>
      </c>
      <c r="S85" s="69">
        <f>Q85/G85</f>
        <v>0.7487188073394495</v>
      </c>
      <c r="T85" s="64"/>
      <c r="U85" s="64"/>
      <c r="V85" s="64">
        <f>Q85-T85</f>
        <v>16322.07</v>
      </c>
      <c r="W85" s="64">
        <f>R85-U85</f>
        <v>2923.38</v>
      </c>
      <c r="X85" s="68">
        <f>V85/G85</f>
        <v>0.7487188073394495</v>
      </c>
      <c r="Y85" s="68">
        <f>W85/J85</f>
        <v>0.6293671023764085</v>
      </c>
      <c r="Z85" s="68">
        <f>V85/L85</f>
        <v>0.645447247706422</v>
      </c>
      <c r="AA85" s="68">
        <f>W85/O85</f>
        <v>0.5652141086139022</v>
      </c>
      <c r="AB85" s="76">
        <v>0</v>
      </c>
      <c r="AC85" s="77">
        <f>AB85-P85</f>
        <v>-4</v>
      </c>
      <c r="AD85" s="78">
        <v>0</v>
      </c>
      <c r="AE85" s="86"/>
      <c r="AF85" s="80"/>
      <c r="AG85" s="93"/>
      <c r="AH85" s="93">
        <v>0</v>
      </c>
    </row>
    <row r="86" spans="1:34" ht="15" customHeight="1">
      <c r="A86" s="31">
        <v>84</v>
      </c>
      <c r="B86" s="31">
        <v>742</v>
      </c>
      <c r="C86" s="32" t="s">
        <v>130</v>
      </c>
      <c r="D86" s="32" t="s">
        <v>126</v>
      </c>
      <c r="E86" s="31" t="s">
        <v>40</v>
      </c>
      <c r="F86" s="98">
        <v>14000</v>
      </c>
      <c r="G86" s="33">
        <f>F86*4</f>
        <v>56000</v>
      </c>
      <c r="H86" s="34">
        <v>0.1959027701155011</v>
      </c>
      <c r="I86" s="100">
        <v>2742.6</v>
      </c>
      <c r="J86" s="48">
        <f>I86*4</f>
        <v>10970.4</v>
      </c>
      <c r="K86" s="49">
        <v>20230.399999999998</v>
      </c>
      <c r="L86" s="49">
        <f>K86*4</f>
        <v>80921.59999999999</v>
      </c>
      <c r="M86" s="50">
        <v>0.18805012743154642</v>
      </c>
      <c r="N86" s="51">
        <v>3804.329297991156</v>
      </c>
      <c r="O86" s="51">
        <f>N86*4</f>
        <v>15217.317191964625</v>
      </c>
      <c r="P86" s="52">
        <v>8</v>
      </c>
      <c r="Q86" s="64">
        <v>41767.07</v>
      </c>
      <c r="R86" s="64">
        <v>7766.57</v>
      </c>
      <c r="S86" s="69">
        <f>Q86/G86</f>
        <v>0.7458405357142857</v>
      </c>
      <c r="T86" s="64"/>
      <c r="U86" s="64"/>
      <c r="V86" s="64">
        <f>Q86-T86</f>
        <v>41767.07</v>
      </c>
      <c r="W86" s="64">
        <f>R86-U86</f>
        <v>7766.57</v>
      </c>
      <c r="X86" s="68">
        <f>V86/G86</f>
        <v>0.7458405357142857</v>
      </c>
      <c r="Y86" s="68">
        <f>W86/J86</f>
        <v>0.7079568657478306</v>
      </c>
      <c r="Z86" s="68">
        <f>V86/L86</f>
        <v>0.5161424143862702</v>
      </c>
      <c r="AA86" s="68">
        <f>W86/O86</f>
        <v>0.5103770856600841</v>
      </c>
      <c r="AB86" s="76">
        <v>2</v>
      </c>
      <c r="AC86" s="77">
        <f>AB86-P86</f>
        <v>-6</v>
      </c>
      <c r="AD86" s="78">
        <f>AC86*10</f>
        <v>-60</v>
      </c>
      <c r="AE86" s="86"/>
      <c r="AF86" s="80"/>
      <c r="AG86" s="93"/>
      <c r="AH86" s="93">
        <v>-160.19150000000002</v>
      </c>
    </row>
    <row r="87" spans="1:34" ht="15" customHeight="1">
      <c r="A87" s="31">
        <v>85</v>
      </c>
      <c r="B87" s="31">
        <v>720</v>
      </c>
      <c r="C87" s="32" t="s">
        <v>131</v>
      </c>
      <c r="D87" s="32" t="s">
        <v>63</v>
      </c>
      <c r="E87" s="31" t="s">
        <v>37</v>
      </c>
      <c r="F87" s="33">
        <v>6540.000000000001</v>
      </c>
      <c r="G87" s="33">
        <f>F87*4</f>
        <v>26160.000000000004</v>
      </c>
      <c r="H87" s="34">
        <v>0.30613241421339255</v>
      </c>
      <c r="I87" s="48">
        <v>2002.1059889555875</v>
      </c>
      <c r="J87" s="48">
        <f>I87*4</f>
        <v>8008.42395582235</v>
      </c>
      <c r="K87" s="49">
        <v>7600</v>
      </c>
      <c r="L87" s="49">
        <f>K87*4</f>
        <v>30400</v>
      </c>
      <c r="M87" s="50">
        <v>0.2938612836858515</v>
      </c>
      <c r="N87" s="51">
        <v>2233.3457560124716</v>
      </c>
      <c r="O87" s="51">
        <f>N87*4</f>
        <v>8933.383024049886</v>
      </c>
      <c r="P87" s="52">
        <v>4</v>
      </c>
      <c r="Q87" s="64">
        <v>19425.59</v>
      </c>
      <c r="R87" s="64">
        <v>5165.26</v>
      </c>
      <c r="S87" s="69">
        <f>Q87/G87</f>
        <v>0.7425684250764525</v>
      </c>
      <c r="T87" s="64"/>
      <c r="U87" s="64"/>
      <c r="V87" s="64">
        <f>Q87-T87</f>
        <v>19425.59</v>
      </c>
      <c r="W87" s="64">
        <f>R87-U87</f>
        <v>5165.26</v>
      </c>
      <c r="X87" s="68">
        <f>V87/G87</f>
        <v>0.7425684250764525</v>
      </c>
      <c r="Y87" s="68">
        <f>W87/J87</f>
        <v>0.6449783413682427</v>
      </c>
      <c r="Z87" s="68">
        <f>V87/L87</f>
        <v>0.6389996710526316</v>
      </c>
      <c r="AA87" s="68">
        <f>W87/O87</f>
        <v>0.5781975301063903</v>
      </c>
      <c r="AB87" s="76">
        <v>6</v>
      </c>
      <c r="AC87" s="81">
        <f>AB87-P87</f>
        <v>2</v>
      </c>
      <c r="AD87" s="82"/>
      <c r="AE87" s="86"/>
      <c r="AF87" s="80"/>
      <c r="AG87" s="93"/>
      <c r="AH87" s="93">
        <v>-142.1581977911175</v>
      </c>
    </row>
    <row r="88" spans="1:34" ht="15" customHeight="1">
      <c r="A88" s="31">
        <v>86</v>
      </c>
      <c r="B88" s="31">
        <v>367</v>
      </c>
      <c r="C88" s="32" t="s">
        <v>132</v>
      </c>
      <c r="D88" s="32" t="s">
        <v>52</v>
      </c>
      <c r="E88" s="31" t="s">
        <v>37</v>
      </c>
      <c r="F88" s="33">
        <v>8720</v>
      </c>
      <c r="G88" s="33">
        <f>F88*4</f>
        <v>34880</v>
      </c>
      <c r="H88" s="34">
        <v>0.22913160988282932</v>
      </c>
      <c r="I88" s="48">
        <v>1998.0276381782717</v>
      </c>
      <c r="J88" s="48">
        <f>I88*4</f>
        <v>7992.110552713087</v>
      </c>
      <c r="K88" s="49">
        <v>10200</v>
      </c>
      <c r="L88" s="49">
        <f>K88*4</f>
        <v>40800</v>
      </c>
      <c r="M88" s="50">
        <v>0.21994700948668217</v>
      </c>
      <c r="N88" s="51">
        <v>2243.4594967641583</v>
      </c>
      <c r="O88" s="51">
        <f>N88*4</f>
        <v>8973.837987056633</v>
      </c>
      <c r="P88" s="52">
        <v>4</v>
      </c>
      <c r="Q88" s="64">
        <v>28188.08</v>
      </c>
      <c r="R88" s="64">
        <v>6132.59</v>
      </c>
      <c r="S88" s="69">
        <f>Q88/G88</f>
        <v>0.808144495412844</v>
      </c>
      <c r="T88" s="64">
        <v>2310</v>
      </c>
      <c r="U88" s="64">
        <v>413</v>
      </c>
      <c r="V88" s="64">
        <f>Q88-T88</f>
        <v>25878.08</v>
      </c>
      <c r="W88" s="64">
        <f>R88-U88</f>
        <v>5719.59</v>
      </c>
      <c r="X88" s="68">
        <f>V88/G88</f>
        <v>0.7419174311926606</v>
      </c>
      <c r="Y88" s="68">
        <f>W88/J88</f>
        <v>0.7156545148212905</v>
      </c>
      <c r="Z88" s="68">
        <f>V88/L88</f>
        <v>0.6342666666666668</v>
      </c>
      <c r="AA88" s="68">
        <f>W88/O88</f>
        <v>0.6373627435941701</v>
      </c>
      <c r="AB88" s="76">
        <v>6</v>
      </c>
      <c r="AC88" s="81">
        <f>AB88-P88</f>
        <v>2</v>
      </c>
      <c r="AD88" s="82"/>
      <c r="AE88" s="86"/>
      <c r="AF88" s="80"/>
      <c r="AG88" s="93"/>
      <c r="AH88" s="93">
        <v>-92.97602763565433</v>
      </c>
    </row>
    <row r="89" spans="1:34" ht="15" customHeight="1">
      <c r="A89" s="31">
        <v>87</v>
      </c>
      <c r="B89" s="35">
        <v>570</v>
      </c>
      <c r="C89" s="36" t="s">
        <v>133</v>
      </c>
      <c r="D89" s="36" t="s">
        <v>39</v>
      </c>
      <c r="E89" s="35" t="s">
        <v>37</v>
      </c>
      <c r="F89" s="37">
        <v>6540.000000000001</v>
      </c>
      <c r="G89" s="37">
        <f>F89*4</f>
        <v>26160.000000000004</v>
      </c>
      <c r="H89" s="38">
        <v>0.291244948906473</v>
      </c>
      <c r="I89" s="53">
        <v>1904.7419658483338</v>
      </c>
      <c r="J89" s="53">
        <f>I89*4</f>
        <v>7618.967863393335</v>
      </c>
      <c r="K89" s="54">
        <v>7600</v>
      </c>
      <c r="L89" s="54">
        <f>K89*4</f>
        <v>30400</v>
      </c>
      <c r="M89" s="55">
        <v>0.279570573317395</v>
      </c>
      <c r="N89" s="56">
        <v>2124.7363572122017</v>
      </c>
      <c r="O89" s="56">
        <f>N89*4</f>
        <v>8498.945428848807</v>
      </c>
      <c r="P89" s="57">
        <v>4</v>
      </c>
      <c r="Q89" s="64">
        <v>19378.09</v>
      </c>
      <c r="R89" s="64">
        <v>5606.94</v>
      </c>
      <c r="S89" s="69">
        <f>Q89/G89</f>
        <v>0.7407526758409785</v>
      </c>
      <c r="T89" s="64"/>
      <c r="U89" s="64"/>
      <c r="V89" s="64">
        <f t="shared" si="0"/>
        <v>19378.09</v>
      </c>
      <c r="W89" s="64">
        <f t="shared" si="1"/>
        <v>5606.94</v>
      </c>
      <c r="X89" s="68">
        <f t="shared" si="2"/>
        <v>0.7407526758409785</v>
      </c>
      <c r="Y89" s="68">
        <f t="shared" si="3"/>
        <v>0.7359185785438896</v>
      </c>
      <c r="Z89" s="68">
        <f t="shared" si="4"/>
        <v>0.6374371710526315</v>
      </c>
      <c r="AA89" s="68">
        <f t="shared" si="5"/>
        <v>0.6597218498389001</v>
      </c>
      <c r="AB89" s="83">
        <v>2</v>
      </c>
      <c r="AC89" s="89">
        <f t="shared" si="6"/>
        <v>-2</v>
      </c>
      <c r="AD89" s="90">
        <f aca="true" t="shared" si="8" ref="AD89:AD95">AC89*10</f>
        <v>-20</v>
      </c>
      <c r="AE89" s="86"/>
      <c r="AF89" s="80"/>
      <c r="AG89" s="93"/>
      <c r="AH89" s="93">
        <v>-100.60139316966679</v>
      </c>
    </row>
    <row r="90" spans="1:34" ht="15" customHeight="1">
      <c r="A90" s="31">
        <v>88</v>
      </c>
      <c r="B90" s="35">
        <v>359</v>
      </c>
      <c r="C90" s="36" t="s">
        <v>134</v>
      </c>
      <c r="D90" s="36" t="s">
        <v>39</v>
      </c>
      <c r="E90" s="35" t="s">
        <v>44</v>
      </c>
      <c r="F90" s="37">
        <v>8720</v>
      </c>
      <c r="G90" s="37">
        <f>F90*4</f>
        <v>34880</v>
      </c>
      <c r="H90" s="38">
        <v>0.30312763739803655</v>
      </c>
      <c r="I90" s="53">
        <v>2643.2729981108787</v>
      </c>
      <c r="J90" s="53">
        <f>I90*4</f>
        <v>10573.091992443515</v>
      </c>
      <c r="K90" s="54">
        <v>10200</v>
      </c>
      <c r="L90" s="54">
        <f>K90*4</f>
        <v>40800</v>
      </c>
      <c r="M90" s="55">
        <v>0.2909769515107735</v>
      </c>
      <c r="N90" s="56">
        <v>2967.96490540989</v>
      </c>
      <c r="O90" s="56">
        <f>N90*4</f>
        <v>11871.85962163956</v>
      </c>
      <c r="P90" s="57">
        <v>6</v>
      </c>
      <c r="Q90" s="64">
        <v>25008.76</v>
      </c>
      <c r="R90" s="64">
        <v>6308.52</v>
      </c>
      <c r="S90" s="69">
        <f>Q90/G90</f>
        <v>0.7169942660550458</v>
      </c>
      <c r="T90" s="64"/>
      <c r="U90" s="64"/>
      <c r="V90" s="64">
        <f t="shared" si="0"/>
        <v>25008.76</v>
      </c>
      <c r="W90" s="64">
        <f t="shared" si="1"/>
        <v>6308.52</v>
      </c>
      <c r="X90" s="68">
        <f t="shared" si="2"/>
        <v>0.7169942660550458</v>
      </c>
      <c r="Y90" s="68">
        <f t="shared" si="3"/>
        <v>0.5966580073746297</v>
      </c>
      <c r="Z90" s="68">
        <f t="shared" si="4"/>
        <v>0.6129598039215686</v>
      </c>
      <c r="AA90" s="68">
        <f t="shared" si="5"/>
        <v>0.5313843156046991</v>
      </c>
      <c r="AB90" s="83">
        <v>0</v>
      </c>
      <c r="AC90" s="89">
        <f t="shared" si="6"/>
        <v>-6</v>
      </c>
      <c r="AD90" s="90">
        <f t="shared" si="8"/>
        <v>-60</v>
      </c>
      <c r="AE90" s="86"/>
      <c r="AF90" s="80"/>
      <c r="AG90" s="93"/>
      <c r="AH90" s="93">
        <v>-213.22859962217572</v>
      </c>
    </row>
    <row r="91" spans="1:34" ht="15" customHeight="1">
      <c r="A91" s="31">
        <v>89</v>
      </c>
      <c r="B91" s="35">
        <v>52</v>
      </c>
      <c r="C91" s="36" t="s">
        <v>135</v>
      </c>
      <c r="D91" s="36" t="s">
        <v>52</v>
      </c>
      <c r="E91" s="35" t="s">
        <v>37</v>
      </c>
      <c r="F91" s="37">
        <v>5995</v>
      </c>
      <c r="G91" s="37">
        <f>F91*4</f>
        <v>23980</v>
      </c>
      <c r="H91" s="38">
        <v>0.31413163936188454</v>
      </c>
      <c r="I91" s="53">
        <v>1883.2191779744978</v>
      </c>
      <c r="J91" s="53">
        <f>I91*4</f>
        <v>7532.876711897991</v>
      </c>
      <c r="K91" s="54">
        <v>7000</v>
      </c>
      <c r="L91" s="54">
        <f>K91*4</f>
        <v>28000</v>
      </c>
      <c r="M91" s="55">
        <v>0.3015398647883069</v>
      </c>
      <c r="N91" s="56">
        <v>2110.7790535181484</v>
      </c>
      <c r="O91" s="56">
        <f>N91*4</f>
        <v>8443.116214072594</v>
      </c>
      <c r="P91" s="57">
        <v>4</v>
      </c>
      <c r="Q91" s="64">
        <v>17178.96</v>
      </c>
      <c r="R91" s="64">
        <v>4656.93</v>
      </c>
      <c r="S91" s="69">
        <f>Q91/G91</f>
        <v>0.7163869891576313</v>
      </c>
      <c r="T91" s="64"/>
      <c r="U91" s="64"/>
      <c r="V91" s="64">
        <f t="shared" si="0"/>
        <v>17178.96</v>
      </c>
      <c r="W91" s="64">
        <f t="shared" si="1"/>
        <v>4656.93</v>
      </c>
      <c r="X91" s="68">
        <f t="shared" si="2"/>
        <v>0.7163869891576313</v>
      </c>
      <c r="Y91" s="68">
        <f t="shared" si="3"/>
        <v>0.6182140207663953</v>
      </c>
      <c r="Z91" s="68">
        <f t="shared" si="4"/>
        <v>0.6135342857142857</v>
      </c>
      <c r="AA91" s="68">
        <f t="shared" si="5"/>
        <v>0.551565308580977</v>
      </c>
      <c r="AB91" s="83">
        <v>2</v>
      </c>
      <c r="AC91" s="89">
        <f t="shared" si="6"/>
        <v>-2</v>
      </c>
      <c r="AD91" s="90">
        <f t="shared" si="8"/>
        <v>-20</v>
      </c>
      <c r="AE91" s="86"/>
      <c r="AF91" s="80"/>
      <c r="AG91" s="93"/>
      <c r="AH91" s="93">
        <v>-143.79733559489955</v>
      </c>
    </row>
    <row r="92" spans="1:34" ht="15" customHeight="1">
      <c r="A92" s="31">
        <v>90</v>
      </c>
      <c r="B92" s="35">
        <v>339</v>
      </c>
      <c r="C92" s="36" t="s">
        <v>136</v>
      </c>
      <c r="D92" s="36" t="s">
        <v>39</v>
      </c>
      <c r="E92" s="35" t="s">
        <v>37</v>
      </c>
      <c r="F92" s="37">
        <v>5450</v>
      </c>
      <c r="G92" s="37">
        <f>F92*4</f>
        <v>21800</v>
      </c>
      <c r="H92" s="38">
        <v>0.3254346029731444</v>
      </c>
      <c r="I92" s="53">
        <v>1773.618586203637</v>
      </c>
      <c r="J92" s="53">
        <f>I92*4</f>
        <v>7094.474344814548</v>
      </c>
      <c r="K92" s="54">
        <v>6322</v>
      </c>
      <c r="L92" s="54">
        <f>K92*4</f>
        <v>25288</v>
      </c>
      <c r="M92" s="55">
        <v>0.3123897560185247</v>
      </c>
      <c r="N92" s="56">
        <v>1974.9280375491132</v>
      </c>
      <c r="O92" s="56">
        <f>N92*4</f>
        <v>7899.712150196453</v>
      </c>
      <c r="P92" s="57">
        <v>4</v>
      </c>
      <c r="Q92" s="64">
        <v>15598.45</v>
      </c>
      <c r="R92" s="64">
        <v>3545.37</v>
      </c>
      <c r="S92" s="69">
        <f>Q92/G92</f>
        <v>0.7155252293577982</v>
      </c>
      <c r="T92" s="64"/>
      <c r="U92" s="64"/>
      <c r="V92" s="64">
        <f t="shared" si="0"/>
        <v>15598.45</v>
      </c>
      <c r="W92" s="64">
        <f t="shared" si="1"/>
        <v>3545.37</v>
      </c>
      <c r="X92" s="68">
        <f t="shared" si="2"/>
        <v>0.7155252293577982</v>
      </c>
      <c r="Y92" s="68">
        <f t="shared" si="3"/>
        <v>0.4997368131426624</v>
      </c>
      <c r="Z92" s="68">
        <f t="shared" si="4"/>
        <v>0.616832094273964</v>
      </c>
      <c r="AA92" s="68">
        <f t="shared" si="5"/>
        <v>0.44879736534600595</v>
      </c>
      <c r="AB92" s="83">
        <v>2</v>
      </c>
      <c r="AC92" s="89">
        <f t="shared" si="6"/>
        <v>-2</v>
      </c>
      <c r="AD92" s="90">
        <f t="shared" si="8"/>
        <v>-20</v>
      </c>
      <c r="AE92" s="86"/>
      <c r="AF92" s="80"/>
      <c r="AG92" s="93"/>
      <c r="AH92" s="93">
        <v>-177.45521724072742</v>
      </c>
    </row>
    <row r="93" spans="1:34" ht="15" customHeight="1">
      <c r="A93" s="31">
        <v>91</v>
      </c>
      <c r="B93" s="35">
        <v>106066</v>
      </c>
      <c r="C93" s="36" t="s">
        <v>137</v>
      </c>
      <c r="D93" s="36" t="s">
        <v>126</v>
      </c>
      <c r="E93" s="35" t="s">
        <v>44</v>
      </c>
      <c r="F93" s="37">
        <v>9810</v>
      </c>
      <c r="G93" s="37">
        <f>F93*4</f>
        <v>39240</v>
      </c>
      <c r="H93" s="38">
        <v>0.30919303496516315</v>
      </c>
      <c r="I93" s="53">
        <v>3033.1836730082505</v>
      </c>
      <c r="J93" s="53">
        <f>I93*4</f>
        <v>12132.734692033002</v>
      </c>
      <c r="K93" s="54">
        <v>11500</v>
      </c>
      <c r="L93" s="54">
        <f>K93*4</f>
        <v>46000</v>
      </c>
      <c r="M93" s="55">
        <v>0.29679922132731906</v>
      </c>
      <c r="N93" s="56">
        <v>3413.191045264169</v>
      </c>
      <c r="O93" s="56">
        <f>N93*4</f>
        <v>13652.764181056677</v>
      </c>
      <c r="P93" s="57">
        <v>6</v>
      </c>
      <c r="Q93" s="64">
        <v>27854.55</v>
      </c>
      <c r="R93" s="64">
        <v>9519.31</v>
      </c>
      <c r="S93" s="69">
        <f>Q93/G93</f>
        <v>0.7098509174311927</v>
      </c>
      <c r="T93" s="64"/>
      <c r="U93" s="64"/>
      <c r="V93" s="64">
        <f t="shared" si="0"/>
        <v>27854.55</v>
      </c>
      <c r="W93" s="64">
        <f t="shared" si="1"/>
        <v>9519.31</v>
      </c>
      <c r="X93" s="68">
        <f t="shared" si="2"/>
        <v>0.7098509174311927</v>
      </c>
      <c r="Y93" s="68">
        <f t="shared" si="3"/>
        <v>0.7845972273877285</v>
      </c>
      <c r="Z93" s="68">
        <f t="shared" si="4"/>
        <v>0.6055336956521739</v>
      </c>
      <c r="AA93" s="68">
        <f t="shared" si="5"/>
        <v>0.6972441531809449</v>
      </c>
      <c r="AB93" s="83">
        <v>2</v>
      </c>
      <c r="AC93" s="89">
        <f t="shared" si="6"/>
        <v>-4</v>
      </c>
      <c r="AD93" s="90">
        <f t="shared" si="8"/>
        <v>-40</v>
      </c>
      <c r="AE93" s="86"/>
      <c r="AF93" s="80"/>
      <c r="AG93" s="93"/>
      <c r="AH93" s="93">
        <v>-130.67123460165013</v>
      </c>
    </row>
    <row r="94" spans="1:34" ht="15" customHeight="1">
      <c r="A94" s="31">
        <v>92</v>
      </c>
      <c r="B94" s="35">
        <v>102935</v>
      </c>
      <c r="C94" s="36" t="s">
        <v>138</v>
      </c>
      <c r="D94" s="36" t="s">
        <v>36</v>
      </c>
      <c r="E94" s="35" t="s">
        <v>37</v>
      </c>
      <c r="F94" s="37">
        <v>7085.000000000001</v>
      </c>
      <c r="G94" s="37">
        <f>F94*4</f>
        <v>28340.000000000004</v>
      </c>
      <c r="H94" s="38">
        <v>0.32015921117776214</v>
      </c>
      <c r="I94" s="53">
        <v>2268.328011194445</v>
      </c>
      <c r="J94" s="53">
        <f>I94*4</f>
        <v>9073.31204477778</v>
      </c>
      <c r="K94" s="54">
        <v>8500</v>
      </c>
      <c r="L94" s="54">
        <f>K94*4</f>
        <v>34000</v>
      </c>
      <c r="M94" s="55">
        <v>0.30732582507569994</v>
      </c>
      <c r="N94" s="56">
        <v>2612.2695131434493</v>
      </c>
      <c r="O94" s="56">
        <f>N94*4</f>
        <v>10449.078052573797</v>
      </c>
      <c r="P94" s="57">
        <v>4</v>
      </c>
      <c r="Q94" s="64">
        <v>19696.43</v>
      </c>
      <c r="R94" s="64">
        <v>5628.26</v>
      </c>
      <c r="S94" s="69">
        <f>Q94/G94</f>
        <v>0.6950045871559632</v>
      </c>
      <c r="T94" s="64"/>
      <c r="U94" s="64"/>
      <c r="V94" s="64">
        <f t="shared" si="0"/>
        <v>19696.43</v>
      </c>
      <c r="W94" s="64">
        <f t="shared" si="1"/>
        <v>5628.26</v>
      </c>
      <c r="X94" s="68">
        <f t="shared" si="2"/>
        <v>0.6950045871559632</v>
      </c>
      <c r="Y94" s="68">
        <f t="shared" si="3"/>
        <v>0.620309317283912</v>
      </c>
      <c r="Z94" s="68">
        <f t="shared" si="4"/>
        <v>0.5793067647058824</v>
      </c>
      <c r="AA94" s="68">
        <f t="shared" si="5"/>
        <v>0.5386369947359765</v>
      </c>
      <c r="AB94" s="83">
        <v>2</v>
      </c>
      <c r="AC94" s="89">
        <f t="shared" si="6"/>
        <v>-2</v>
      </c>
      <c r="AD94" s="90">
        <f t="shared" si="8"/>
        <v>-20</v>
      </c>
      <c r="AE94" s="86"/>
      <c r="AF94" s="80"/>
      <c r="AG94" s="93"/>
      <c r="AH94" s="93">
        <v>-172.252602238889</v>
      </c>
    </row>
    <row r="95" spans="1:34" ht="15" customHeight="1">
      <c r="A95" s="31">
        <v>93</v>
      </c>
      <c r="B95" s="35">
        <v>591</v>
      </c>
      <c r="C95" s="36" t="s">
        <v>139</v>
      </c>
      <c r="D95" s="36" t="s">
        <v>103</v>
      </c>
      <c r="E95" s="35" t="s">
        <v>37</v>
      </c>
      <c r="F95" s="37">
        <v>5450</v>
      </c>
      <c r="G95" s="37">
        <f>F95*4</f>
        <v>21800</v>
      </c>
      <c r="H95" s="38">
        <v>0.2769804155131394</v>
      </c>
      <c r="I95" s="53">
        <v>1509.5432645466096</v>
      </c>
      <c r="J95" s="53">
        <f>I95*4</f>
        <v>6038.1730581864385</v>
      </c>
      <c r="K95" s="54">
        <v>6322</v>
      </c>
      <c r="L95" s="54">
        <f>K95*4</f>
        <v>25288</v>
      </c>
      <c r="M95" s="55">
        <v>0.265877825017887</v>
      </c>
      <c r="N95" s="56">
        <v>1680.8796097630816</v>
      </c>
      <c r="O95" s="56">
        <f>N95*4</f>
        <v>6723.518439052326</v>
      </c>
      <c r="P95" s="57">
        <v>4</v>
      </c>
      <c r="Q95" s="64">
        <v>15047.27</v>
      </c>
      <c r="R95" s="64">
        <v>4305.21</v>
      </c>
      <c r="S95" s="69">
        <f>Q95/G95</f>
        <v>0.6902417431192661</v>
      </c>
      <c r="T95" s="64"/>
      <c r="U95" s="64"/>
      <c r="V95" s="64">
        <f t="shared" si="0"/>
        <v>15047.27</v>
      </c>
      <c r="W95" s="64">
        <f t="shared" si="1"/>
        <v>4305.21</v>
      </c>
      <c r="X95" s="68">
        <f t="shared" si="2"/>
        <v>0.6902417431192661</v>
      </c>
      <c r="Y95" s="68">
        <f t="shared" si="3"/>
        <v>0.7129987760392325</v>
      </c>
      <c r="Z95" s="68">
        <f t="shared" si="4"/>
        <v>0.5950359854476431</v>
      </c>
      <c r="AA95" s="68">
        <f t="shared" si="5"/>
        <v>0.6403209925020769</v>
      </c>
      <c r="AB95" s="83">
        <v>0</v>
      </c>
      <c r="AC95" s="89">
        <f t="shared" si="6"/>
        <v>-4</v>
      </c>
      <c r="AD95" s="90">
        <f t="shared" si="8"/>
        <v>-40</v>
      </c>
      <c r="AE95" s="86"/>
      <c r="AF95" s="80"/>
      <c r="AG95" s="93"/>
      <c r="AH95" s="93">
        <v>-86.64815290932194</v>
      </c>
    </row>
    <row r="96" spans="1:34" ht="15" customHeight="1">
      <c r="A96" s="31">
        <v>94</v>
      </c>
      <c r="B96" s="35">
        <v>723</v>
      </c>
      <c r="C96" s="36" t="s">
        <v>140</v>
      </c>
      <c r="D96" s="36" t="s">
        <v>36</v>
      </c>
      <c r="E96" s="35" t="s">
        <v>37</v>
      </c>
      <c r="F96" s="37">
        <v>5995</v>
      </c>
      <c r="G96" s="37">
        <f>F96*4</f>
        <v>23980</v>
      </c>
      <c r="H96" s="38">
        <v>0.25845350091405767</v>
      </c>
      <c r="I96" s="53">
        <v>1549.4287379797756</v>
      </c>
      <c r="J96" s="53">
        <f>I96*4</f>
        <v>6197.7149519191025</v>
      </c>
      <c r="K96" s="54">
        <v>7000</v>
      </c>
      <c r="L96" s="54">
        <f>K96*4</f>
        <v>28000</v>
      </c>
      <c r="M96" s="55">
        <v>0.24809355045547732</v>
      </c>
      <c r="N96" s="56">
        <v>1736.6548531883411</v>
      </c>
      <c r="O96" s="56">
        <f>N96*4</f>
        <v>6946.6194127533645</v>
      </c>
      <c r="P96" s="57">
        <v>4</v>
      </c>
      <c r="Q96" s="64">
        <v>16519.04</v>
      </c>
      <c r="R96" s="64">
        <v>3834.11</v>
      </c>
      <c r="S96" s="69">
        <f>Q96/G96</f>
        <v>0.6888673894912427</v>
      </c>
      <c r="T96" s="64"/>
      <c r="U96" s="64"/>
      <c r="V96" s="64">
        <f t="shared" si="0"/>
        <v>16519.04</v>
      </c>
      <c r="W96" s="64">
        <f t="shared" si="1"/>
        <v>3834.11</v>
      </c>
      <c r="X96" s="68">
        <f t="shared" si="2"/>
        <v>0.6888673894912427</v>
      </c>
      <c r="Y96" s="68">
        <f t="shared" si="3"/>
        <v>0.6186328396424202</v>
      </c>
      <c r="Z96" s="68">
        <f t="shared" si="4"/>
        <v>0.5899657142857143</v>
      </c>
      <c r="AA96" s="68">
        <f t="shared" si="5"/>
        <v>0.5519389752317395</v>
      </c>
      <c r="AB96" s="83">
        <v>6</v>
      </c>
      <c r="AC96" s="84">
        <f t="shared" si="6"/>
        <v>2</v>
      </c>
      <c r="AD96" s="85"/>
      <c r="AE96" s="86"/>
      <c r="AF96" s="80"/>
      <c r="AG96" s="93"/>
      <c r="AH96" s="93">
        <v>-118.18024759595512</v>
      </c>
    </row>
    <row r="97" spans="1:34" ht="15" customHeight="1">
      <c r="A97" s="31">
        <v>95</v>
      </c>
      <c r="B97" s="35">
        <v>740</v>
      </c>
      <c r="C97" s="36" t="s">
        <v>141</v>
      </c>
      <c r="D97" s="36" t="s">
        <v>43</v>
      </c>
      <c r="E97" s="35" t="s">
        <v>37</v>
      </c>
      <c r="F97" s="37">
        <v>6540.000000000001</v>
      </c>
      <c r="G97" s="37">
        <f>F97*4</f>
        <v>26160.000000000004</v>
      </c>
      <c r="H97" s="38">
        <v>0.29272634286306154</v>
      </c>
      <c r="I97" s="53">
        <v>1914.4302823244227</v>
      </c>
      <c r="J97" s="53">
        <f>I97*4</f>
        <v>7657.721129297691</v>
      </c>
      <c r="K97" s="54">
        <v>7600</v>
      </c>
      <c r="L97" s="54">
        <f>K97*4</f>
        <v>30400</v>
      </c>
      <c r="M97" s="55">
        <v>0.2809925865035718</v>
      </c>
      <c r="N97" s="56">
        <v>2135.5436574271457</v>
      </c>
      <c r="O97" s="56">
        <f>N97*4</f>
        <v>8542.174629708583</v>
      </c>
      <c r="P97" s="57">
        <v>4</v>
      </c>
      <c r="Q97" s="64">
        <v>17948.13</v>
      </c>
      <c r="R97" s="64">
        <v>4878.15</v>
      </c>
      <c r="S97" s="69">
        <f>Q97/G97</f>
        <v>0.6860905963302751</v>
      </c>
      <c r="T97" s="64"/>
      <c r="U97" s="64"/>
      <c r="V97" s="64">
        <f t="shared" si="0"/>
        <v>17948.13</v>
      </c>
      <c r="W97" s="64">
        <f t="shared" si="1"/>
        <v>4878.15</v>
      </c>
      <c r="X97" s="68">
        <f t="shared" si="2"/>
        <v>0.6860905963302751</v>
      </c>
      <c r="Y97" s="68">
        <f t="shared" si="3"/>
        <v>0.6370237199336857</v>
      </c>
      <c r="Z97" s="68">
        <f t="shared" si="4"/>
        <v>0.5903990131578948</v>
      </c>
      <c r="AA97" s="68">
        <f t="shared" si="5"/>
        <v>0.571066527138701</v>
      </c>
      <c r="AB97" s="83">
        <v>8</v>
      </c>
      <c r="AC97" s="84">
        <f t="shared" si="6"/>
        <v>4</v>
      </c>
      <c r="AD97" s="85"/>
      <c r="AE97" s="86"/>
      <c r="AF97" s="80"/>
      <c r="AG97" s="93"/>
      <c r="AH97" s="93">
        <v>-138.97855646488458</v>
      </c>
    </row>
    <row r="98" spans="1:34" ht="15" customHeight="1">
      <c r="A98" s="31">
        <v>96</v>
      </c>
      <c r="B98" s="35">
        <v>745</v>
      </c>
      <c r="C98" s="36" t="s">
        <v>142</v>
      </c>
      <c r="D98" s="36" t="s">
        <v>39</v>
      </c>
      <c r="E98" s="35" t="s">
        <v>37</v>
      </c>
      <c r="F98" s="37">
        <v>7630.000000000001</v>
      </c>
      <c r="G98" s="37">
        <f>F98*4</f>
        <v>30520.000000000004</v>
      </c>
      <c r="H98" s="38">
        <v>0.2706083408471463</v>
      </c>
      <c r="I98" s="53">
        <v>2064.7416406637267</v>
      </c>
      <c r="J98" s="53">
        <f>I98*4</f>
        <v>8258.966562654907</v>
      </c>
      <c r="K98" s="54">
        <v>9000</v>
      </c>
      <c r="L98" s="54">
        <f>K98*4</f>
        <v>36000</v>
      </c>
      <c r="M98" s="55">
        <v>0.25976117106635355</v>
      </c>
      <c r="N98" s="56">
        <v>2337.850539597182</v>
      </c>
      <c r="O98" s="56">
        <f>N98*4</f>
        <v>9351.402158388728</v>
      </c>
      <c r="P98" s="57">
        <v>4</v>
      </c>
      <c r="Q98" s="64">
        <v>20882.75</v>
      </c>
      <c r="R98" s="64">
        <v>4093.77</v>
      </c>
      <c r="S98" s="69">
        <f>Q98/G98</f>
        <v>0.6842316513761467</v>
      </c>
      <c r="T98" s="64"/>
      <c r="U98" s="64"/>
      <c r="V98" s="64">
        <f t="shared" si="0"/>
        <v>20882.75</v>
      </c>
      <c r="W98" s="64">
        <f t="shared" si="1"/>
        <v>4093.77</v>
      </c>
      <c r="X98" s="68">
        <f t="shared" si="2"/>
        <v>0.6842316513761467</v>
      </c>
      <c r="Y98" s="68">
        <f t="shared" si="3"/>
        <v>0.49567581717924125</v>
      </c>
      <c r="Z98" s="68">
        <f t="shared" si="4"/>
        <v>0.5800763888888889</v>
      </c>
      <c r="AA98" s="68">
        <f t="shared" si="5"/>
        <v>0.43777071402363554</v>
      </c>
      <c r="AB98" s="83">
        <v>0</v>
      </c>
      <c r="AC98" s="89">
        <f t="shared" si="6"/>
        <v>-4</v>
      </c>
      <c r="AD98" s="90">
        <f>AC98*10</f>
        <v>-40</v>
      </c>
      <c r="AE98" s="86"/>
      <c r="AF98" s="80"/>
      <c r="AG98" s="93"/>
      <c r="AH98" s="93">
        <v>-208.25982813274533</v>
      </c>
    </row>
    <row r="99" spans="1:34" ht="15" customHeight="1">
      <c r="A99" s="31">
        <v>97</v>
      </c>
      <c r="B99" s="35">
        <v>106485</v>
      </c>
      <c r="C99" s="36" t="s">
        <v>143</v>
      </c>
      <c r="D99" s="36" t="s">
        <v>43</v>
      </c>
      <c r="E99" s="35" t="s">
        <v>37</v>
      </c>
      <c r="F99" s="37">
        <v>5995</v>
      </c>
      <c r="G99" s="37">
        <f>F99*4</f>
        <v>23980</v>
      </c>
      <c r="H99" s="38">
        <v>0.185</v>
      </c>
      <c r="I99" s="53">
        <v>1109.075</v>
      </c>
      <c r="J99" s="53">
        <f>I99*4</f>
        <v>4436.3</v>
      </c>
      <c r="K99" s="54">
        <v>7000</v>
      </c>
      <c r="L99" s="54">
        <f>K99*4</f>
        <v>28000</v>
      </c>
      <c r="M99" s="55">
        <v>0.17900539880585942</v>
      </c>
      <c r="N99" s="56">
        <v>1253.037791641016</v>
      </c>
      <c r="O99" s="56">
        <f>N99*4</f>
        <v>5012.151166564064</v>
      </c>
      <c r="P99" s="57">
        <v>4</v>
      </c>
      <c r="Q99" s="64">
        <v>16099.76</v>
      </c>
      <c r="R99" s="64">
        <v>4304.53</v>
      </c>
      <c r="S99" s="69">
        <f>Q99/G99</f>
        <v>0.6713828190158465</v>
      </c>
      <c r="T99" s="64"/>
      <c r="U99" s="64"/>
      <c r="V99" s="64">
        <f>Q99-T99</f>
        <v>16099.76</v>
      </c>
      <c r="W99" s="64">
        <f>R99-U99</f>
        <v>4304.53</v>
      </c>
      <c r="X99" s="68">
        <f>V99/G99</f>
        <v>0.6713828190158465</v>
      </c>
      <c r="Y99" s="68">
        <f>W99/J99</f>
        <v>0.9702973198386041</v>
      </c>
      <c r="Z99" s="68">
        <f>V99/L99</f>
        <v>0.5749914285714286</v>
      </c>
      <c r="AA99" s="68">
        <f>W99/O99</f>
        <v>0.8588188697730054</v>
      </c>
      <c r="AB99" s="83">
        <v>0</v>
      </c>
      <c r="AC99" s="89">
        <f>AB99-P99</f>
        <v>-4</v>
      </c>
      <c r="AD99" s="90">
        <f>AC99*10</f>
        <v>-40</v>
      </c>
      <c r="AE99" s="86"/>
      <c r="AF99" s="80"/>
      <c r="AG99" s="93"/>
      <c r="AH99" s="93">
        <v>-6.588500000000022</v>
      </c>
    </row>
    <row r="100" spans="1:34" ht="15" customHeight="1">
      <c r="A100" s="31">
        <v>98</v>
      </c>
      <c r="B100" s="31">
        <v>311</v>
      </c>
      <c r="C100" s="32" t="s">
        <v>144</v>
      </c>
      <c r="D100" s="32" t="s">
        <v>39</v>
      </c>
      <c r="E100" s="31" t="s">
        <v>44</v>
      </c>
      <c r="F100" s="33">
        <v>8720</v>
      </c>
      <c r="G100" s="33">
        <f>F100*4</f>
        <v>34880</v>
      </c>
      <c r="H100" s="34">
        <v>0.20929869926325695</v>
      </c>
      <c r="I100" s="48">
        <v>1825.0846575756007</v>
      </c>
      <c r="J100" s="48">
        <f>I100*4</f>
        <v>7300.338630302403</v>
      </c>
      <c r="K100" s="49">
        <v>10200</v>
      </c>
      <c r="L100" s="49">
        <f>K100*4</f>
        <v>40800</v>
      </c>
      <c r="M100" s="50">
        <v>0.20090908895523613</v>
      </c>
      <c r="N100" s="51">
        <v>2049.2727073434085</v>
      </c>
      <c r="O100" s="51">
        <f>N100*4</f>
        <v>8197.090829373634</v>
      </c>
      <c r="P100" s="52">
        <v>6</v>
      </c>
      <c r="Q100" s="64">
        <v>26439.7</v>
      </c>
      <c r="R100" s="64">
        <v>5056.23</v>
      </c>
      <c r="S100" s="69">
        <f>Q100/G100</f>
        <v>0.7580189220183486</v>
      </c>
      <c r="T100" s="64">
        <v>3045</v>
      </c>
      <c r="U100" s="64">
        <v>199.5</v>
      </c>
      <c r="V100" s="64">
        <f>Q100-T100</f>
        <v>23394.7</v>
      </c>
      <c r="W100" s="64">
        <f>R100-U100</f>
        <v>4856.73</v>
      </c>
      <c r="X100" s="68">
        <f>V100/G100</f>
        <v>0.6707196100917432</v>
      </c>
      <c r="Y100" s="68">
        <f>W100/J100</f>
        <v>0.6652746188841954</v>
      </c>
      <c r="Z100" s="68">
        <f>V100/L100</f>
        <v>0.5733995098039216</v>
      </c>
      <c r="AA100" s="68">
        <f>W100/O100</f>
        <v>0.5924943496534512</v>
      </c>
      <c r="AB100" s="76">
        <v>0</v>
      </c>
      <c r="AC100" s="77">
        <f>AB100-P100</f>
        <v>-6</v>
      </c>
      <c r="AD100" s="78">
        <f>AC100*10</f>
        <v>-60</v>
      </c>
      <c r="AE100" s="86"/>
      <c r="AF100" s="80"/>
      <c r="AG100" s="93"/>
      <c r="AH100" s="93">
        <v>-112.20543151512015</v>
      </c>
    </row>
    <row r="101" spans="1:34" ht="15" customHeight="1">
      <c r="A101" s="31">
        <v>99</v>
      </c>
      <c r="B101" s="31">
        <v>594</v>
      </c>
      <c r="C101" s="32" t="s">
        <v>145</v>
      </c>
      <c r="D101" s="32" t="s">
        <v>63</v>
      </c>
      <c r="E101" s="31" t="s">
        <v>37</v>
      </c>
      <c r="F101" s="33">
        <v>5995</v>
      </c>
      <c r="G101" s="33">
        <f>F101*4</f>
        <v>23980</v>
      </c>
      <c r="H101" s="34">
        <v>0.27793657038050174</v>
      </c>
      <c r="I101" s="48">
        <v>1666.2297394311079</v>
      </c>
      <c r="J101" s="48">
        <f>I101*4</f>
        <v>6664.9189577244315</v>
      </c>
      <c r="K101" s="49">
        <v>7000</v>
      </c>
      <c r="L101" s="49">
        <f>K101*4</f>
        <v>28000</v>
      </c>
      <c r="M101" s="50">
        <v>0.26679565300238034</v>
      </c>
      <c r="N101" s="51">
        <v>1867.5695710166624</v>
      </c>
      <c r="O101" s="51">
        <f>N101*4</f>
        <v>7470.27828406665</v>
      </c>
      <c r="P101" s="52">
        <v>4</v>
      </c>
      <c r="Q101" s="64">
        <v>16007.73</v>
      </c>
      <c r="R101" s="64">
        <v>4284.44</v>
      </c>
      <c r="S101" s="69">
        <f>Q101/G101</f>
        <v>0.667545037531276</v>
      </c>
      <c r="T101" s="64"/>
      <c r="U101" s="64"/>
      <c r="V101" s="64">
        <f>Q101-T101</f>
        <v>16007.73</v>
      </c>
      <c r="W101" s="64">
        <f>R101-U101</f>
        <v>4284.44</v>
      </c>
      <c r="X101" s="68">
        <f>V101/G101</f>
        <v>0.667545037531276</v>
      </c>
      <c r="Y101" s="68">
        <f>W101/J101</f>
        <v>0.6428345231466721</v>
      </c>
      <c r="Z101" s="68">
        <f>V101/L101</f>
        <v>0.5717046428571428</v>
      </c>
      <c r="AA101" s="68">
        <f>W101/O101</f>
        <v>0.5735315120908251</v>
      </c>
      <c r="AB101" s="76">
        <v>5</v>
      </c>
      <c r="AC101" s="81">
        <f>AB101-P101</f>
        <v>1</v>
      </c>
      <c r="AD101" s="82"/>
      <c r="AE101" s="86"/>
      <c r="AF101" s="80"/>
      <c r="AG101" s="93"/>
      <c r="AH101" s="93">
        <v>-119.0239478862216</v>
      </c>
    </row>
    <row r="102" spans="1:34" ht="15" customHeight="1">
      <c r="A102" s="31">
        <v>100</v>
      </c>
      <c r="B102" s="31">
        <v>108277</v>
      </c>
      <c r="C102" s="32" t="s">
        <v>146</v>
      </c>
      <c r="D102" s="32" t="s">
        <v>39</v>
      </c>
      <c r="E102" s="31" t="s">
        <v>37</v>
      </c>
      <c r="F102" s="33">
        <v>5995</v>
      </c>
      <c r="G102" s="33">
        <f>F102*4</f>
        <v>23980</v>
      </c>
      <c r="H102" s="34">
        <v>0.23403137311508698</v>
      </c>
      <c r="I102" s="48">
        <v>1403.0180818249464</v>
      </c>
      <c r="J102" s="48">
        <f>I102*4</f>
        <v>5612.072327299786</v>
      </c>
      <c r="K102" s="49">
        <v>7000</v>
      </c>
      <c r="L102" s="49">
        <f>K102*4</f>
        <v>28000</v>
      </c>
      <c r="M102" s="50">
        <v>0.22465036870752023</v>
      </c>
      <c r="N102" s="51">
        <v>1572.5525809526416</v>
      </c>
      <c r="O102" s="51">
        <f>N102*4</f>
        <v>6290.2103238105665</v>
      </c>
      <c r="P102" s="52">
        <v>4</v>
      </c>
      <c r="Q102" s="64">
        <v>15990.54</v>
      </c>
      <c r="R102" s="64">
        <v>3250.03</v>
      </c>
      <c r="S102" s="69">
        <f>Q102/G102</f>
        <v>0.6668281901584654</v>
      </c>
      <c r="T102" s="64"/>
      <c r="U102" s="64"/>
      <c r="V102" s="64">
        <f>Q102-T102</f>
        <v>15990.54</v>
      </c>
      <c r="W102" s="64">
        <f>R102-U102</f>
        <v>3250.03</v>
      </c>
      <c r="X102" s="68">
        <f>V102/G102</f>
        <v>0.6668281901584654</v>
      </c>
      <c r="Y102" s="68">
        <f>W102/J102</f>
        <v>0.5791140616970153</v>
      </c>
      <c r="Z102" s="68">
        <f>V102/L102</f>
        <v>0.5710907142857143</v>
      </c>
      <c r="AA102" s="68">
        <f>W102/O102</f>
        <v>0.5166806565588977</v>
      </c>
      <c r="AB102" s="76">
        <v>0</v>
      </c>
      <c r="AC102" s="77">
        <f>AB102-P102</f>
        <v>-4</v>
      </c>
      <c r="AD102" s="78">
        <f>AC102*10</f>
        <v>-40</v>
      </c>
      <c r="AE102" s="86"/>
      <c r="AF102" s="80"/>
      <c r="AG102" s="93"/>
      <c r="AH102" s="93">
        <v>-118.10211636498929</v>
      </c>
    </row>
    <row r="103" spans="1:34" ht="15" customHeight="1">
      <c r="A103" s="31">
        <v>101</v>
      </c>
      <c r="B103" s="31">
        <v>114622</v>
      </c>
      <c r="C103" s="32" t="s">
        <v>147</v>
      </c>
      <c r="D103" s="32" t="s">
        <v>36</v>
      </c>
      <c r="E103" s="31" t="s">
        <v>37</v>
      </c>
      <c r="F103" s="33">
        <v>9265</v>
      </c>
      <c r="G103" s="33">
        <f>F103*4</f>
        <v>37060</v>
      </c>
      <c r="H103" s="34">
        <v>0.24923236957237152</v>
      </c>
      <c r="I103" s="48">
        <v>2309.137904088022</v>
      </c>
      <c r="J103" s="48">
        <f>I103*4</f>
        <v>9236.551616352088</v>
      </c>
      <c r="K103" s="49">
        <v>10800</v>
      </c>
      <c r="L103" s="49">
        <f>K103*4</f>
        <v>43200</v>
      </c>
      <c r="M103" s="50">
        <v>0.2392420425220022</v>
      </c>
      <c r="N103" s="51">
        <v>2583.814059237624</v>
      </c>
      <c r="O103" s="51">
        <f>N103*4</f>
        <v>10335.256236950496</v>
      </c>
      <c r="P103" s="52">
        <v>4</v>
      </c>
      <c r="Q103" s="64">
        <v>24187.22</v>
      </c>
      <c r="R103" s="64">
        <v>6082.35</v>
      </c>
      <c r="S103" s="69">
        <f>Q103/G103</f>
        <v>0.6526502968159741</v>
      </c>
      <c r="T103" s="64"/>
      <c r="U103" s="64"/>
      <c r="V103" s="64">
        <f>Q103-T103</f>
        <v>24187.22</v>
      </c>
      <c r="W103" s="64">
        <f>R103-U103</f>
        <v>6082.35</v>
      </c>
      <c r="X103" s="68">
        <f>V103/G103</f>
        <v>0.6526502968159741</v>
      </c>
      <c r="Y103" s="68">
        <f>W103/J103</f>
        <v>0.6585087435912779</v>
      </c>
      <c r="Z103" s="68">
        <f>V103/L103</f>
        <v>0.5598893518518518</v>
      </c>
      <c r="AA103" s="68">
        <f>W103/O103</f>
        <v>0.5885050027356311</v>
      </c>
      <c r="AB103" s="76">
        <v>0</v>
      </c>
      <c r="AC103" s="77">
        <f>AB103-P103</f>
        <v>-4</v>
      </c>
      <c r="AD103" s="78">
        <f>AC103*10</f>
        <v>-40</v>
      </c>
      <c r="AE103" s="86"/>
      <c r="AF103" s="80"/>
      <c r="AG103" s="93"/>
      <c r="AH103" s="96">
        <v>0</v>
      </c>
    </row>
    <row r="104" spans="1:34" ht="15" customHeight="1">
      <c r="A104" s="31">
        <v>102</v>
      </c>
      <c r="B104" s="31">
        <v>102567</v>
      </c>
      <c r="C104" s="32" t="s">
        <v>148</v>
      </c>
      <c r="D104" s="32" t="s">
        <v>90</v>
      </c>
      <c r="E104" s="31" t="s">
        <v>37</v>
      </c>
      <c r="F104" s="33">
        <v>5450</v>
      </c>
      <c r="G104" s="33">
        <f>F104*4</f>
        <v>21800</v>
      </c>
      <c r="H104" s="34">
        <v>0.2127591849170403</v>
      </c>
      <c r="I104" s="48">
        <v>1159.5375577978696</v>
      </c>
      <c r="J104" s="48">
        <f>I104*4</f>
        <v>4638.150231191478</v>
      </c>
      <c r="K104" s="49">
        <v>6322</v>
      </c>
      <c r="L104" s="49">
        <f>K104*4</f>
        <v>25288</v>
      </c>
      <c r="M104" s="50">
        <v>0.20423086315876232</v>
      </c>
      <c r="N104" s="51">
        <v>1291.1475168896955</v>
      </c>
      <c r="O104" s="51">
        <f>N104*4</f>
        <v>5164.590067558782</v>
      </c>
      <c r="P104" s="52">
        <v>4</v>
      </c>
      <c r="Q104" s="64">
        <v>14052.94</v>
      </c>
      <c r="R104" s="64">
        <v>3978.54</v>
      </c>
      <c r="S104" s="69">
        <f>Q104/G104</f>
        <v>0.6446302752293578</v>
      </c>
      <c r="T104" s="64"/>
      <c r="U104" s="64"/>
      <c r="V104" s="64">
        <f>Q104-T104</f>
        <v>14052.94</v>
      </c>
      <c r="W104" s="64">
        <f>R104-U104</f>
        <v>3978.54</v>
      </c>
      <c r="X104" s="68">
        <f>V104/G104</f>
        <v>0.6446302752293578</v>
      </c>
      <c r="Y104" s="68">
        <f>W104/J104</f>
        <v>0.8577859279426503</v>
      </c>
      <c r="Z104" s="68">
        <f>V104/L104</f>
        <v>0.5557157545080671</v>
      </c>
      <c r="AA104" s="68">
        <f>W104/O104</f>
        <v>0.7703496207745665</v>
      </c>
      <c r="AB104" s="76">
        <v>0</v>
      </c>
      <c r="AC104" s="77">
        <f>AB104-P104</f>
        <v>-4</v>
      </c>
      <c r="AD104" s="78">
        <f>AC104*10</f>
        <v>-40</v>
      </c>
      <c r="AE104" s="86"/>
      <c r="AF104" s="80"/>
      <c r="AG104" s="93"/>
      <c r="AH104" s="93">
        <v>-32.98051155957392</v>
      </c>
    </row>
    <row r="105" spans="1:34" ht="15" customHeight="1">
      <c r="A105" s="31">
        <v>103</v>
      </c>
      <c r="B105" s="35">
        <v>308</v>
      </c>
      <c r="C105" s="36" t="s">
        <v>149</v>
      </c>
      <c r="D105" s="36" t="s">
        <v>36</v>
      </c>
      <c r="E105" s="35" t="s">
        <v>44</v>
      </c>
      <c r="F105" s="37">
        <v>8720</v>
      </c>
      <c r="G105" s="37">
        <f>F105*4</f>
        <v>34880</v>
      </c>
      <c r="H105" s="38">
        <v>0.32185541579193566</v>
      </c>
      <c r="I105" s="53">
        <v>2806.579225705679</v>
      </c>
      <c r="J105" s="53">
        <f>I105*4</f>
        <v>11226.316902822717</v>
      </c>
      <c r="K105" s="54">
        <v>10200</v>
      </c>
      <c r="L105" s="54">
        <f>K105*4</f>
        <v>40800</v>
      </c>
      <c r="M105" s="55">
        <v>0.30895403836567664</v>
      </c>
      <c r="N105" s="56">
        <v>3151.3311913299017</v>
      </c>
      <c r="O105" s="56">
        <f>N105*4</f>
        <v>12605.324765319607</v>
      </c>
      <c r="P105" s="57">
        <v>6</v>
      </c>
      <c r="Q105" s="64">
        <v>21617.19</v>
      </c>
      <c r="R105" s="64">
        <v>6135.67</v>
      </c>
      <c r="S105" s="69">
        <f>Q105/G105</f>
        <v>0.6197588876146789</v>
      </c>
      <c r="T105" s="64"/>
      <c r="U105" s="64"/>
      <c r="V105" s="64">
        <f>Q105-T105</f>
        <v>21617.19</v>
      </c>
      <c r="W105" s="64">
        <f>R105-U105</f>
        <v>6135.67</v>
      </c>
      <c r="X105" s="68">
        <f>V105/G105</f>
        <v>0.6197588876146789</v>
      </c>
      <c r="Y105" s="68">
        <f>W105/J105</f>
        <v>0.5465434525955046</v>
      </c>
      <c r="Z105" s="68">
        <f>V105/L105</f>
        <v>0.5298330882352941</v>
      </c>
      <c r="AA105" s="68">
        <f>W105/O105</f>
        <v>0.4867522348080042</v>
      </c>
      <c r="AB105" s="83">
        <v>2</v>
      </c>
      <c r="AC105" s="89">
        <f>AB105-P105</f>
        <v>-4</v>
      </c>
      <c r="AD105" s="90">
        <f>AC105*10</f>
        <v>-40</v>
      </c>
      <c r="AE105" s="86"/>
      <c r="AF105" s="80"/>
      <c r="AG105" s="93"/>
      <c r="AH105" s="93">
        <v>-254.53234514113583</v>
      </c>
    </row>
    <row r="106" spans="1:34" ht="15" customHeight="1">
      <c r="A106" s="31">
        <v>104</v>
      </c>
      <c r="B106" s="35">
        <v>732</v>
      </c>
      <c r="C106" s="36" t="s">
        <v>150</v>
      </c>
      <c r="D106" s="36" t="s">
        <v>103</v>
      </c>
      <c r="E106" s="35" t="s">
        <v>37</v>
      </c>
      <c r="F106" s="37">
        <v>5995</v>
      </c>
      <c r="G106" s="37">
        <f>F106*4</f>
        <v>23980</v>
      </c>
      <c r="H106" s="38">
        <v>0.29944684374167185</v>
      </c>
      <c r="I106" s="53">
        <v>1795.1838282313227</v>
      </c>
      <c r="J106" s="53">
        <f>I106*4</f>
        <v>7180.735312925291</v>
      </c>
      <c r="K106" s="54">
        <v>7000</v>
      </c>
      <c r="L106" s="54">
        <f>K106*4</f>
        <v>28000</v>
      </c>
      <c r="M106" s="55">
        <v>0.28744370021616183</v>
      </c>
      <c r="N106" s="56">
        <v>2012.105901513133</v>
      </c>
      <c r="O106" s="56">
        <f>N106*4</f>
        <v>8048.423606052532</v>
      </c>
      <c r="P106" s="57">
        <v>4</v>
      </c>
      <c r="Q106" s="64">
        <v>14713.35</v>
      </c>
      <c r="R106" s="64">
        <v>4625.1</v>
      </c>
      <c r="S106" s="69">
        <f>Q106/G106</f>
        <v>0.6135675562969141</v>
      </c>
      <c r="T106" s="64"/>
      <c r="U106" s="64"/>
      <c r="V106" s="64">
        <f>Q106-T106</f>
        <v>14713.35</v>
      </c>
      <c r="W106" s="64">
        <f>R106-U106</f>
        <v>4625.1</v>
      </c>
      <c r="X106" s="68">
        <f>V106/G106</f>
        <v>0.6135675562969141</v>
      </c>
      <c r="Y106" s="68">
        <f>W106/J106</f>
        <v>0.6440983824699459</v>
      </c>
      <c r="Z106" s="68">
        <f>V106/L106</f>
        <v>0.5254767857142857</v>
      </c>
      <c r="AA106" s="68">
        <f>W106/O106</f>
        <v>0.5746591166650147</v>
      </c>
      <c r="AB106" s="83">
        <v>2</v>
      </c>
      <c r="AC106" s="89">
        <f>AB106-P106</f>
        <v>-2</v>
      </c>
      <c r="AD106" s="90">
        <f>AC106*10</f>
        <v>-20</v>
      </c>
      <c r="AE106" s="86"/>
      <c r="AF106" s="80"/>
      <c r="AG106" s="93"/>
      <c r="AH106" s="93">
        <v>-127.78176564626452</v>
      </c>
    </row>
    <row r="107" spans="1:34" ht="15" customHeight="1">
      <c r="A107" s="31">
        <v>105</v>
      </c>
      <c r="B107" s="35">
        <v>113298</v>
      </c>
      <c r="C107" s="36" t="s">
        <v>151</v>
      </c>
      <c r="D107" s="36" t="s">
        <v>39</v>
      </c>
      <c r="E107" s="35" t="s">
        <v>37</v>
      </c>
      <c r="F107" s="37">
        <v>4905</v>
      </c>
      <c r="G107" s="37">
        <f>F107*4</f>
        <v>19620</v>
      </c>
      <c r="H107" s="38">
        <v>0.2854387902346591</v>
      </c>
      <c r="I107" s="53">
        <v>1400.077266101003</v>
      </c>
      <c r="J107" s="53">
        <f>I107*4</f>
        <v>5600.309064404012</v>
      </c>
      <c r="K107" s="54">
        <v>5689.799999999999</v>
      </c>
      <c r="L107" s="54">
        <f>K107*4</f>
        <v>22759.199999999997</v>
      </c>
      <c r="M107" s="55">
        <v>0.2739971509636496</v>
      </c>
      <c r="N107" s="56">
        <v>1558.9889895529734</v>
      </c>
      <c r="O107" s="56">
        <f>N107*4</f>
        <v>6235.955958211894</v>
      </c>
      <c r="P107" s="57">
        <v>2</v>
      </c>
      <c r="Q107" s="64">
        <v>11742.11</v>
      </c>
      <c r="R107" s="64">
        <v>2763.57</v>
      </c>
      <c r="S107" s="69">
        <f>Q107/G107</f>
        <v>0.5984765545361876</v>
      </c>
      <c r="T107" s="64"/>
      <c r="U107" s="64"/>
      <c r="V107" s="64">
        <f>Q107-T107</f>
        <v>11742.11</v>
      </c>
      <c r="W107" s="64">
        <f>R107-U107</f>
        <v>2763.57</v>
      </c>
      <c r="X107" s="68">
        <f>V107/G107</f>
        <v>0.5984765545361876</v>
      </c>
      <c r="Y107" s="68">
        <f>W107/J107</f>
        <v>0.49346740835527453</v>
      </c>
      <c r="Z107" s="68">
        <f>V107/L107</f>
        <v>0.5159280642553342</v>
      </c>
      <c r="AA107" s="68">
        <f>W107/O107</f>
        <v>0.44316701697688543</v>
      </c>
      <c r="AB107" s="83">
        <v>2</v>
      </c>
      <c r="AC107" s="84">
        <f>AB107-P107</f>
        <v>0</v>
      </c>
      <c r="AD107" s="85"/>
      <c r="AE107" s="86"/>
      <c r="AF107" s="80"/>
      <c r="AG107" s="93"/>
      <c r="AH107" s="96">
        <v>0</v>
      </c>
    </row>
    <row r="108" spans="1:34" ht="15" customHeight="1">
      <c r="A108" s="31">
        <v>106</v>
      </c>
      <c r="B108" s="31">
        <v>355</v>
      </c>
      <c r="C108" s="32" t="s">
        <v>152</v>
      </c>
      <c r="D108" s="32" t="s">
        <v>36</v>
      </c>
      <c r="E108" s="31" t="s">
        <v>44</v>
      </c>
      <c r="F108" s="33">
        <v>8720</v>
      </c>
      <c r="G108" s="33">
        <f>F108*4</f>
        <v>34880</v>
      </c>
      <c r="H108" s="34">
        <v>0.28624945283723907</v>
      </c>
      <c r="I108" s="48">
        <v>2496.095228740725</v>
      </c>
      <c r="J108" s="48">
        <f>I108*4</f>
        <v>9984.3809149629</v>
      </c>
      <c r="K108" s="49">
        <v>10200</v>
      </c>
      <c r="L108" s="49">
        <f>K108*4</f>
        <v>40800</v>
      </c>
      <c r="M108" s="50">
        <v>0.2747753186517801</v>
      </c>
      <c r="N108" s="51">
        <v>2802.708250248157</v>
      </c>
      <c r="O108" s="51">
        <f>N108*4</f>
        <v>11210.833000992629</v>
      </c>
      <c r="P108" s="52">
        <v>6</v>
      </c>
      <c r="Q108" s="64">
        <v>21842.29</v>
      </c>
      <c r="R108" s="64">
        <v>6151.35</v>
      </c>
      <c r="S108" s="69">
        <f>Q108/G108</f>
        <v>0.6262124426605505</v>
      </c>
      <c r="T108" s="64">
        <v>1029</v>
      </c>
      <c r="U108" s="64">
        <v>80.5</v>
      </c>
      <c r="V108" s="64">
        <f>Q108-T108</f>
        <v>20813.29</v>
      </c>
      <c r="W108" s="64">
        <f>R108-U108</f>
        <v>6070.85</v>
      </c>
      <c r="X108" s="68">
        <f>V108/G108</f>
        <v>0.5967112958715597</v>
      </c>
      <c r="Y108" s="68">
        <f>W108/J108</f>
        <v>0.608034694559984</v>
      </c>
      <c r="Z108" s="68">
        <f>V108/L108</f>
        <v>0.5101296568627451</v>
      </c>
      <c r="AA108" s="68">
        <f>W108/O108</f>
        <v>0.5415164064492332</v>
      </c>
      <c r="AB108" s="76">
        <v>2</v>
      </c>
      <c r="AC108" s="77">
        <f>AB108-P108</f>
        <v>-4</v>
      </c>
      <c r="AD108" s="78">
        <f>AC108*10</f>
        <v>-40</v>
      </c>
      <c r="AE108" s="86"/>
      <c r="AF108" s="80"/>
      <c r="AG108" s="93"/>
      <c r="AH108" s="93">
        <v>-191.65154574814497</v>
      </c>
    </row>
    <row r="109" spans="1:34" ht="15" customHeight="1">
      <c r="A109" s="31">
        <v>107</v>
      </c>
      <c r="B109" s="31">
        <v>753</v>
      </c>
      <c r="C109" s="32" t="s">
        <v>153</v>
      </c>
      <c r="D109" s="32" t="s">
        <v>43</v>
      </c>
      <c r="E109" s="31" t="s">
        <v>37</v>
      </c>
      <c r="F109" s="33">
        <v>4905</v>
      </c>
      <c r="G109" s="33">
        <f>F109*4</f>
        <v>19620</v>
      </c>
      <c r="H109" s="34">
        <v>0.30084179043219056</v>
      </c>
      <c r="I109" s="48">
        <v>1475.6289820698946</v>
      </c>
      <c r="J109" s="48">
        <f>I109*4</f>
        <v>5902.5159282795785</v>
      </c>
      <c r="K109" s="49">
        <v>5689.799999999999</v>
      </c>
      <c r="L109" s="49">
        <f>K109*4</f>
        <v>22759.199999999997</v>
      </c>
      <c r="M109" s="50">
        <v>0.28878273132203947</v>
      </c>
      <c r="N109" s="51">
        <v>1643.11598467614</v>
      </c>
      <c r="O109" s="51">
        <f>N109*4</f>
        <v>6572.46393870456</v>
      </c>
      <c r="P109" s="52">
        <v>2</v>
      </c>
      <c r="Q109" s="64">
        <v>11586.4</v>
      </c>
      <c r="R109" s="64">
        <v>2182.11</v>
      </c>
      <c r="S109" s="69">
        <f>Q109/G109</f>
        <v>0.5905402650356779</v>
      </c>
      <c r="T109" s="64"/>
      <c r="U109" s="64"/>
      <c r="V109" s="64">
        <f>Q109-T109</f>
        <v>11586.4</v>
      </c>
      <c r="W109" s="64">
        <f>R109-U109</f>
        <v>2182.11</v>
      </c>
      <c r="X109" s="68">
        <f>V109/G109</f>
        <v>0.5905402650356779</v>
      </c>
      <c r="Y109" s="68">
        <f>W109/J109</f>
        <v>0.3696915055400834</v>
      </c>
      <c r="Z109" s="68">
        <f>V109/L109</f>
        <v>0.5090864353755844</v>
      </c>
      <c r="AA109" s="68">
        <f>W109/O109</f>
        <v>0.3320079075899953</v>
      </c>
      <c r="AB109" s="76">
        <v>0</v>
      </c>
      <c r="AC109" s="77">
        <f>AB109-P109</f>
        <v>-2</v>
      </c>
      <c r="AD109" s="78">
        <f>AC109*10</f>
        <v>-20</v>
      </c>
      <c r="AE109" s="86"/>
      <c r="AF109" s="80"/>
      <c r="AG109" s="93"/>
      <c r="AH109" s="93">
        <v>-186.02029641397894</v>
      </c>
    </row>
    <row r="110" spans="1:34" ht="15" customHeight="1">
      <c r="A110" s="31">
        <v>108</v>
      </c>
      <c r="B110" s="31">
        <v>106568</v>
      </c>
      <c r="C110" s="32" t="s">
        <v>154</v>
      </c>
      <c r="D110" s="32" t="s">
        <v>43</v>
      </c>
      <c r="E110" s="31" t="s">
        <v>37</v>
      </c>
      <c r="F110" s="33">
        <v>5450</v>
      </c>
      <c r="G110" s="33">
        <f>F110*4</f>
        <v>21800</v>
      </c>
      <c r="H110" s="34">
        <v>0.28839087862083007</v>
      </c>
      <c r="I110" s="48">
        <v>1571.730288483524</v>
      </c>
      <c r="J110" s="48">
        <f>I110*4</f>
        <v>6286.921153934096</v>
      </c>
      <c r="K110" s="49">
        <v>6322</v>
      </c>
      <c r="L110" s="49">
        <f>K110*4</f>
        <v>25288</v>
      </c>
      <c r="M110" s="50">
        <v>0.27683090669299093</v>
      </c>
      <c r="N110" s="51">
        <v>1750.1249921130886</v>
      </c>
      <c r="O110" s="51">
        <f>N110*4</f>
        <v>7000.499968452355</v>
      </c>
      <c r="P110" s="52">
        <v>4</v>
      </c>
      <c r="Q110" s="64">
        <v>12872.79</v>
      </c>
      <c r="R110" s="64">
        <v>2871.7</v>
      </c>
      <c r="S110" s="69">
        <f>Q110/G110</f>
        <v>0.5904949541284404</v>
      </c>
      <c r="T110" s="64"/>
      <c r="U110" s="64"/>
      <c r="V110" s="64">
        <f>Q110-T110</f>
        <v>12872.79</v>
      </c>
      <c r="W110" s="64">
        <f>R110-U110</f>
        <v>2871.7</v>
      </c>
      <c r="X110" s="68">
        <f>V110/G110</f>
        <v>0.5904949541284404</v>
      </c>
      <c r="Y110" s="68">
        <f>W110/J110</f>
        <v>0.4567736622882583</v>
      </c>
      <c r="Z110" s="68">
        <f>V110/L110</f>
        <v>0.5090473742486555</v>
      </c>
      <c r="AA110" s="68">
        <f>W110/O110</f>
        <v>0.41021355802318</v>
      </c>
      <c r="AB110" s="76">
        <v>0</v>
      </c>
      <c r="AC110" s="77">
        <f>AB110-P110</f>
        <v>-4</v>
      </c>
      <c r="AD110" s="78">
        <f>AC110*10</f>
        <v>-40</v>
      </c>
      <c r="AE110" s="86"/>
      <c r="AF110" s="80"/>
      <c r="AG110" s="93"/>
      <c r="AH110" s="93">
        <v>-170.76105769670482</v>
      </c>
    </row>
    <row r="111" spans="1:34" ht="15" customHeight="1">
      <c r="A111" s="31">
        <v>109</v>
      </c>
      <c r="B111" s="31">
        <v>113023</v>
      </c>
      <c r="C111" s="32" t="s">
        <v>155</v>
      </c>
      <c r="D111" s="32" t="s">
        <v>36</v>
      </c>
      <c r="E111" s="31" t="s">
        <v>37</v>
      </c>
      <c r="F111" s="33">
        <v>4905</v>
      </c>
      <c r="G111" s="33">
        <f>F111*4</f>
        <v>19620</v>
      </c>
      <c r="H111" s="34">
        <v>0.154988138743479</v>
      </c>
      <c r="I111" s="48">
        <v>760.2168205367644</v>
      </c>
      <c r="J111" s="48">
        <f>I111*4</f>
        <v>3040.8672821470577</v>
      </c>
      <c r="K111" s="49">
        <v>5689.799999999999</v>
      </c>
      <c r="L111" s="49">
        <f>K111*4</f>
        <v>22759.199999999997</v>
      </c>
      <c r="M111" s="50">
        <v>0.1487755340259134</v>
      </c>
      <c r="N111" s="51">
        <v>846.5030335006419</v>
      </c>
      <c r="O111" s="51">
        <f>N111*4</f>
        <v>3386.0121340025676</v>
      </c>
      <c r="P111" s="52">
        <v>2</v>
      </c>
      <c r="Q111" s="64">
        <v>11561.75</v>
      </c>
      <c r="R111" s="64">
        <v>1937.64</v>
      </c>
      <c r="S111" s="69">
        <f>Q111/G111</f>
        <v>0.5892838939857289</v>
      </c>
      <c r="T111" s="64"/>
      <c r="U111" s="64"/>
      <c r="V111" s="64">
        <f>Q111-T111</f>
        <v>11561.75</v>
      </c>
      <c r="W111" s="64">
        <f>R111-U111</f>
        <v>1937.64</v>
      </c>
      <c r="X111" s="68">
        <f>V111/G111</f>
        <v>0.5892838939857289</v>
      </c>
      <c r="Y111" s="68">
        <f>W111/J111</f>
        <v>0.637199792104013</v>
      </c>
      <c r="Z111" s="68">
        <f>V111/L111</f>
        <v>0.508003356884249</v>
      </c>
      <c r="AA111" s="68">
        <f>W111/O111</f>
        <v>0.5722483923025808</v>
      </c>
      <c r="AB111" s="76">
        <v>8</v>
      </c>
      <c r="AC111" s="81">
        <f>AB111-P111</f>
        <v>6</v>
      </c>
      <c r="AD111" s="82"/>
      <c r="AE111" s="86"/>
      <c r="AF111" s="80"/>
      <c r="AG111" s="93"/>
      <c r="AH111" s="96">
        <v>0</v>
      </c>
    </row>
    <row r="112" spans="1:34" ht="15" customHeight="1">
      <c r="A112" s="31">
        <v>110</v>
      </c>
      <c r="B112" s="31">
        <v>112415</v>
      </c>
      <c r="C112" s="32" t="s">
        <v>156</v>
      </c>
      <c r="D112" s="32" t="s">
        <v>39</v>
      </c>
      <c r="E112" s="31" t="s">
        <v>37</v>
      </c>
      <c r="F112" s="33">
        <v>4905</v>
      </c>
      <c r="G112" s="33">
        <f>F112*4</f>
        <v>19620</v>
      </c>
      <c r="H112" s="34">
        <v>0.27828222715322903</v>
      </c>
      <c r="I112" s="48">
        <v>1364.9743241865883</v>
      </c>
      <c r="J112" s="48">
        <f>I112*4</f>
        <v>5459.897296746353</v>
      </c>
      <c r="K112" s="49">
        <v>5689.799999999999</v>
      </c>
      <c r="L112" s="49">
        <f>K112*4</f>
        <v>22759.199999999997</v>
      </c>
      <c r="M112" s="50">
        <v>0.26712745433485063</v>
      </c>
      <c r="N112" s="51">
        <v>1519.9017896744328</v>
      </c>
      <c r="O112" s="51">
        <f>N112*4</f>
        <v>6079.607158697731</v>
      </c>
      <c r="P112" s="52">
        <v>2</v>
      </c>
      <c r="Q112" s="64">
        <v>11499.18</v>
      </c>
      <c r="R112" s="64">
        <v>2762.44</v>
      </c>
      <c r="S112" s="69">
        <f>Q112/G112</f>
        <v>0.5860948012232416</v>
      </c>
      <c r="T112" s="64"/>
      <c r="U112" s="64"/>
      <c r="V112" s="64">
        <f>Q112-T112</f>
        <v>11499.18</v>
      </c>
      <c r="W112" s="64">
        <f>R112-U112</f>
        <v>2762.44</v>
      </c>
      <c r="X112" s="68">
        <f>V112/G112</f>
        <v>0.5860948012232416</v>
      </c>
      <c r="Y112" s="68">
        <f>W112/J112</f>
        <v>0.5059509089385592</v>
      </c>
      <c r="Z112" s="68">
        <f>V112/L112</f>
        <v>0.5052541389855532</v>
      </c>
      <c r="AA112" s="68">
        <f>W112/O112</f>
        <v>0.4543780425101878</v>
      </c>
      <c r="AB112" s="76">
        <v>0</v>
      </c>
      <c r="AC112" s="77">
        <f>AB112-P112</f>
        <v>-2</v>
      </c>
      <c r="AD112" s="78">
        <v>0</v>
      </c>
      <c r="AE112" s="86"/>
      <c r="AF112" s="80"/>
      <c r="AG112" s="93"/>
      <c r="AH112" s="96">
        <v>0</v>
      </c>
    </row>
    <row r="113" spans="1:34" ht="15" customHeight="1">
      <c r="A113" s="31">
        <v>111</v>
      </c>
      <c r="B113" s="31">
        <v>349</v>
      </c>
      <c r="C113" s="40" t="s">
        <v>157</v>
      </c>
      <c r="D113" s="32" t="s">
        <v>36</v>
      </c>
      <c r="E113" s="31" t="s">
        <v>37</v>
      </c>
      <c r="F113" s="33">
        <v>8720</v>
      </c>
      <c r="G113" s="33">
        <f>F113*4</f>
        <v>34880</v>
      </c>
      <c r="H113" s="34">
        <v>0.3314694930846085</v>
      </c>
      <c r="I113" s="48">
        <v>2890.413979697786</v>
      </c>
      <c r="J113" s="48">
        <f>I113*4</f>
        <v>11561.655918791144</v>
      </c>
      <c r="K113" s="49">
        <v>10200</v>
      </c>
      <c r="L113" s="49">
        <f>K113*4</f>
        <v>40800</v>
      </c>
      <c r="M113" s="50">
        <v>0.3181827412521031</v>
      </c>
      <c r="N113" s="51">
        <v>3245.4639607714516</v>
      </c>
      <c r="O113" s="51">
        <f>N113*4</f>
        <v>12981.855843085807</v>
      </c>
      <c r="P113" s="52">
        <v>4</v>
      </c>
      <c r="Q113" s="67">
        <v>21195.76</v>
      </c>
      <c r="R113" s="67">
        <v>6360.81</v>
      </c>
      <c r="S113" s="69">
        <f>Q113/G113</f>
        <v>0.6076766055045871</v>
      </c>
      <c r="T113" s="64"/>
      <c r="U113" s="64"/>
      <c r="V113" s="67">
        <v>21195.76</v>
      </c>
      <c r="W113" s="67">
        <v>6360.81</v>
      </c>
      <c r="X113" s="68">
        <f>V113/G113</f>
        <v>0.6076766055045871</v>
      </c>
      <c r="Y113" s="68">
        <f>W113/J113</f>
        <v>0.550164270990091</v>
      </c>
      <c r="Z113" s="68">
        <f>V113/L113</f>
        <v>0.5195039215686275</v>
      </c>
      <c r="AA113" s="68">
        <f>W113/O113</f>
        <v>0.4899769398831983</v>
      </c>
      <c r="AB113" s="76">
        <v>2</v>
      </c>
      <c r="AC113" s="77">
        <f>AB113-P113</f>
        <v>-2</v>
      </c>
      <c r="AD113" s="78">
        <f>AC113*10</f>
        <v>-20</v>
      </c>
      <c r="AE113" s="86"/>
      <c r="AF113" s="80"/>
      <c r="AG113" s="93"/>
      <c r="AH113" s="93">
        <v>-260.0422959395572</v>
      </c>
    </row>
    <row r="114" spans="1:34" ht="15" customHeight="1">
      <c r="A114" s="31">
        <v>112</v>
      </c>
      <c r="B114" s="31">
        <v>391</v>
      </c>
      <c r="C114" s="32" t="s">
        <v>158</v>
      </c>
      <c r="D114" s="32" t="s">
        <v>36</v>
      </c>
      <c r="E114" s="31" t="s">
        <v>44</v>
      </c>
      <c r="F114" s="33">
        <v>9265</v>
      </c>
      <c r="G114" s="33">
        <f>F114*4</f>
        <v>37060</v>
      </c>
      <c r="H114" s="34">
        <v>0.3286751459501902</v>
      </c>
      <c r="I114" s="48">
        <v>3045.175227228512</v>
      </c>
      <c r="J114" s="48">
        <f>I114*4</f>
        <v>12180.700908914048</v>
      </c>
      <c r="K114" s="49">
        <v>10800</v>
      </c>
      <c r="L114" s="49">
        <f>K114*4</f>
        <v>43200</v>
      </c>
      <c r="M114" s="50">
        <v>0.3155004038129463</v>
      </c>
      <c r="N114" s="51">
        <v>3407.40436117982</v>
      </c>
      <c r="O114" s="51">
        <f>N114*4</f>
        <v>13629.61744471928</v>
      </c>
      <c r="P114" s="52">
        <v>6</v>
      </c>
      <c r="Q114" s="64">
        <v>21344.49</v>
      </c>
      <c r="R114" s="64">
        <v>6731.28</v>
      </c>
      <c r="S114" s="69">
        <f>Q114/G114</f>
        <v>0.5759441446303293</v>
      </c>
      <c r="T114" s="64"/>
      <c r="U114" s="64"/>
      <c r="V114" s="64">
        <f>Q114-T114</f>
        <v>21344.49</v>
      </c>
      <c r="W114" s="64">
        <f>R114-U114</f>
        <v>6731.28</v>
      </c>
      <c r="X114" s="68">
        <f>V114/G114</f>
        <v>0.5759441446303293</v>
      </c>
      <c r="Y114" s="68">
        <f>W114/J114</f>
        <v>0.5526184453863351</v>
      </c>
      <c r="Z114" s="68">
        <f>V114/L114</f>
        <v>0.4940854166666667</v>
      </c>
      <c r="AA114" s="68">
        <f>W114/O114</f>
        <v>0.4938715284784458</v>
      </c>
      <c r="AB114" s="76">
        <v>2</v>
      </c>
      <c r="AC114" s="77">
        <f>AB114-P114</f>
        <v>-4</v>
      </c>
      <c r="AD114" s="78">
        <f>AC114*10</f>
        <v>-40</v>
      </c>
      <c r="AE114" s="86"/>
      <c r="AF114" s="80"/>
      <c r="AG114" s="93"/>
      <c r="AH114" s="93">
        <v>-272.47104544570243</v>
      </c>
    </row>
    <row r="115" spans="1:34" ht="15" customHeight="1">
      <c r="A115" s="31">
        <v>113</v>
      </c>
      <c r="B115" s="31">
        <v>114286</v>
      </c>
      <c r="C115" s="32" t="s">
        <v>159</v>
      </c>
      <c r="D115" s="32" t="s">
        <v>39</v>
      </c>
      <c r="E115" s="31" t="s">
        <v>37</v>
      </c>
      <c r="F115" s="33">
        <v>5450</v>
      </c>
      <c r="G115" s="33">
        <f>F115*4</f>
        <v>21800</v>
      </c>
      <c r="H115" s="34">
        <v>0.2566159917627342</v>
      </c>
      <c r="I115" s="48">
        <v>1398.5571551069013</v>
      </c>
      <c r="J115" s="48">
        <f>I115*4</f>
        <v>5594.228620427605</v>
      </c>
      <c r="K115" s="49">
        <v>6322</v>
      </c>
      <c r="L115" s="49">
        <f>K115*4</f>
        <v>25288</v>
      </c>
      <c r="M115" s="50">
        <v>0.2463296967342702</v>
      </c>
      <c r="N115" s="51">
        <v>1557.296342754056</v>
      </c>
      <c r="O115" s="51">
        <f>N115*4</f>
        <v>6229.185371016224</v>
      </c>
      <c r="P115" s="52">
        <v>2</v>
      </c>
      <c r="Q115" s="64">
        <v>11830.75</v>
      </c>
      <c r="R115" s="64">
        <v>2515.44</v>
      </c>
      <c r="S115" s="69">
        <f>Q115/G115</f>
        <v>0.5426949541284404</v>
      </c>
      <c r="T115" s="64"/>
      <c r="U115" s="64"/>
      <c r="V115" s="64">
        <f>Q115-T115</f>
        <v>11830.75</v>
      </c>
      <c r="W115" s="64">
        <f>R115-U115</f>
        <v>2515.44</v>
      </c>
      <c r="X115" s="68">
        <f>V115/G115</f>
        <v>0.5426949541284404</v>
      </c>
      <c r="Y115" s="68">
        <f>W115/J115</f>
        <v>0.4496491242447163</v>
      </c>
      <c r="Z115" s="68">
        <f>V115/L115</f>
        <v>0.4678404776969314</v>
      </c>
      <c r="AA115" s="68">
        <f>W115/O115</f>
        <v>0.4038152423114731</v>
      </c>
      <c r="AB115" s="76">
        <v>2</v>
      </c>
      <c r="AC115" s="81">
        <f>AB115-P115</f>
        <v>0</v>
      </c>
      <c r="AD115" s="82"/>
      <c r="AE115" s="86"/>
      <c r="AF115" s="80"/>
      <c r="AG115" s="93"/>
      <c r="AH115" s="96">
        <v>0</v>
      </c>
    </row>
    <row r="116" spans="1:34" ht="15" customHeight="1">
      <c r="A116" s="31">
        <v>114</v>
      </c>
      <c r="B116" s="31">
        <v>106569</v>
      </c>
      <c r="C116" s="32" t="s">
        <v>160</v>
      </c>
      <c r="D116" s="32" t="s">
        <v>39</v>
      </c>
      <c r="E116" s="31" t="s">
        <v>44</v>
      </c>
      <c r="F116" s="33">
        <v>8720</v>
      </c>
      <c r="G116" s="33">
        <f>F116*4</f>
        <v>34880</v>
      </c>
      <c r="H116" s="34">
        <v>0.33265049686076203</v>
      </c>
      <c r="I116" s="48">
        <v>2900.7123326258447</v>
      </c>
      <c r="J116" s="48">
        <f>I116*4</f>
        <v>11602.849330503379</v>
      </c>
      <c r="K116" s="49">
        <v>10200</v>
      </c>
      <c r="L116" s="49">
        <f>K116*4</f>
        <v>40800</v>
      </c>
      <c r="M116" s="50">
        <v>0.3193164052144446</v>
      </c>
      <c r="N116" s="51">
        <v>3257.027333187335</v>
      </c>
      <c r="O116" s="51">
        <f>N116*4</f>
        <v>13028.10933274934</v>
      </c>
      <c r="P116" s="52">
        <v>6</v>
      </c>
      <c r="Q116" s="64">
        <v>18850.94</v>
      </c>
      <c r="R116" s="64">
        <v>5376.94</v>
      </c>
      <c r="S116" s="69">
        <f>Q116/G116</f>
        <v>0.5404512614678899</v>
      </c>
      <c r="T116" s="64"/>
      <c r="U116" s="64"/>
      <c r="V116" s="64">
        <f>Q116-T116</f>
        <v>18850.94</v>
      </c>
      <c r="W116" s="64">
        <f>R116-U116</f>
        <v>5376.94</v>
      </c>
      <c r="X116" s="68">
        <f>V116/G116</f>
        <v>0.5404512614678899</v>
      </c>
      <c r="Y116" s="68">
        <f>W116/J116</f>
        <v>0.4634154807013017</v>
      </c>
      <c r="Z116" s="68">
        <f>V116/L116</f>
        <v>0.46203284313725485</v>
      </c>
      <c r="AA116" s="68">
        <f>W116/O116</f>
        <v>0.41271836631611203</v>
      </c>
      <c r="AB116" s="76">
        <v>6</v>
      </c>
      <c r="AC116" s="81">
        <f>AB116-P116</f>
        <v>0</v>
      </c>
      <c r="AD116" s="82"/>
      <c r="AE116" s="86"/>
      <c r="AF116" s="80"/>
      <c r="AG116" s="93"/>
      <c r="AH116" s="93">
        <v>-311.295466525169</v>
      </c>
    </row>
    <row r="117" spans="1:34" ht="15" customHeight="1">
      <c r="A117" s="31">
        <v>115</v>
      </c>
      <c r="B117" s="31">
        <v>371</v>
      </c>
      <c r="C117" s="32" t="s">
        <v>161</v>
      </c>
      <c r="D117" s="32" t="s">
        <v>90</v>
      </c>
      <c r="E117" s="31" t="s">
        <v>37</v>
      </c>
      <c r="F117" s="33">
        <v>5450</v>
      </c>
      <c r="G117" s="33">
        <f>F117*4</f>
        <v>21800</v>
      </c>
      <c r="H117" s="34">
        <v>0.31825475206793713</v>
      </c>
      <c r="I117" s="48">
        <v>1734.4883987702574</v>
      </c>
      <c r="J117" s="48">
        <f>I117*4</f>
        <v>6937.95359508103</v>
      </c>
      <c r="K117" s="49">
        <v>6322</v>
      </c>
      <c r="L117" s="49">
        <f>K117*4</f>
        <v>25288</v>
      </c>
      <c r="M117" s="50">
        <v>0.3054977050441169</v>
      </c>
      <c r="N117" s="51">
        <v>1931.356491288907</v>
      </c>
      <c r="O117" s="51">
        <f>N117*4</f>
        <v>7725.425965155628</v>
      </c>
      <c r="P117" s="52">
        <v>4</v>
      </c>
      <c r="Q117" s="64">
        <v>11131.64</v>
      </c>
      <c r="R117" s="64">
        <v>3007.29</v>
      </c>
      <c r="S117" s="69">
        <f>Q117/G117</f>
        <v>0.5106256880733945</v>
      </c>
      <c r="T117" s="64"/>
      <c r="U117" s="64"/>
      <c r="V117" s="64">
        <f>Q117-T117</f>
        <v>11131.64</v>
      </c>
      <c r="W117" s="64">
        <f>R117-U117</f>
        <v>3007.29</v>
      </c>
      <c r="X117" s="68">
        <f>V117/G117</f>
        <v>0.5106256880733945</v>
      </c>
      <c r="Y117" s="68">
        <f>W117/J117</f>
        <v>0.4334549026289469</v>
      </c>
      <c r="Z117" s="68">
        <f>V117/L117</f>
        <v>0.44019455868396073</v>
      </c>
      <c r="AA117" s="68">
        <f>W117/O117</f>
        <v>0.3892717390036393</v>
      </c>
      <c r="AB117" s="76">
        <v>8</v>
      </c>
      <c r="AC117" s="81">
        <f>AB117-P117</f>
        <v>4</v>
      </c>
      <c r="AD117" s="82"/>
      <c r="AE117" s="86"/>
      <c r="AF117" s="80"/>
      <c r="AG117" s="93"/>
      <c r="AH117" s="93">
        <v>-196.5331797540515</v>
      </c>
    </row>
    <row r="118" spans="1:34" ht="15" customHeight="1">
      <c r="A118" s="31">
        <v>116</v>
      </c>
      <c r="B118" s="31">
        <v>752</v>
      </c>
      <c r="C118" s="32" t="s">
        <v>162</v>
      </c>
      <c r="D118" s="32" t="s">
        <v>39</v>
      </c>
      <c r="E118" s="31" t="s">
        <v>37</v>
      </c>
      <c r="F118" s="33">
        <v>7630.000000000001</v>
      </c>
      <c r="G118" s="33">
        <f>F118*4</f>
        <v>30520.000000000004</v>
      </c>
      <c r="H118" s="34">
        <v>0.2817806692671877</v>
      </c>
      <c r="I118" s="48">
        <v>2149.9865065086424</v>
      </c>
      <c r="J118" s="48">
        <f>I118*4</f>
        <v>8599.94602603457</v>
      </c>
      <c r="K118" s="49">
        <v>9000</v>
      </c>
      <c r="L118" s="49">
        <f>K118*4</f>
        <v>36000</v>
      </c>
      <c r="M118" s="50">
        <v>0.27048566353706843</v>
      </c>
      <c r="N118" s="51">
        <v>2434.370971833616</v>
      </c>
      <c r="O118" s="51">
        <f>N118*4</f>
        <v>9737.483887334463</v>
      </c>
      <c r="P118" s="52">
        <v>4</v>
      </c>
      <c r="Q118" s="64">
        <v>15574.61</v>
      </c>
      <c r="R118" s="64">
        <v>4768.3</v>
      </c>
      <c r="S118" s="69">
        <f>Q118/G118</f>
        <v>0.5103083224115333</v>
      </c>
      <c r="T118" s="64"/>
      <c r="U118" s="64"/>
      <c r="V118" s="64">
        <f>Q118-T118</f>
        <v>15574.61</v>
      </c>
      <c r="W118" s="64">
        <f>R118-U118</f>
        <v>4768.3</v>
      </c>
      <c r="X118" s="68">
        <f>V118/G118</f>
        <v>0.5103083224115333</v>
      </c>
      <c r="Y118" s="68">
        <f>W118/J118</f>
        <v>0.5544569681675852</v>
      </c>
      <c r="Z118" s="68">
        <f>V118/L118</f>
        <v>0.43262805555555556</v>
      </c>
      <c r="AA118" s="68">
        <f>W118/O118</f>
        <v>0.48968502080934107</v>
      </c>
      <c r="AB118" s="76">
        <v>0</v>
      </c>
      <c r="AC118" s="77">
        <f>AB118-P118</f>
        <v>-4</v>
      </c>
      <c r="AD118" s="78">
        <f>AC118*10</f>
        <v>-40</v>
      </c>
      <c r="AE118" s="86"/>
      <c r="AF118" s="80"/>
      <c r="AG118" s="93"/>
      <c r="AH118" s="93">
        <v>-191.58230130172848</v>
      </c>
    </row>
    <row r="119" spans="1:34" ht="15" customHeight="1">
      <c r="A119" s="31">
        <v>117</v>
      </c>
      <c r="B119" s="31">
        <v>102478</v>
      </c>
      <c r="C119" s="32" t="s">
        <v>163</v>
      </c>
      <c r="D119" s="32" t="s">
        <v>36</v>
      </c>
      <c r="E119" s="31" t="s">
        <v>37</v>
      </c>
      <c r="F119" s="33">
        <v>4905</v>
      </c>
      <c r="G119" s="33">
        <f>F119*4</f>
        <v>19620</v>
      </c>
      <c r="H119" s="34">
        <v>0.27086525449478266</v>
      </c>
      <c r="I119" s="48">
        <v>1328.5940732969088</v>
      </c>
      <c r="J119" s="48">
        <f>I119*4</f>
        <v>5314.376293187635</v>
      </c>
      <c r="K119" s="49">
        <v>5689.799999999999</v>
      </c>
      <c r="L119" s="49">
        <f>K119*4</f>
        <v>22759.199999999997</v>
      </c>
      <c r="M119" s="50">
        <v>0.26000778648760786</v>
      </c>
      <c r="N119" s="51">
        <v>1479.392303557191</v>
      </c>
      <c r="O119" s="51">
        <f>N119*4</f>
        <v>5917.569214228764</v>
      </c>
      <c r="P119" s="52">
        <v>4</v>
      </c>
      <c r="Q119" s="64">
        <v>9934.92</v>
      </c>
      <c r="R119" s="64">
        <v>2251.49</v>
      </c>
      <c r="S119" s="69">
        <f>Q119/G119</f>
        <v>0.5063669724770642</v>
      </c>
      <c r="T119" s="64"/>
      <c r="U119" s="64"/>
      <c r="V119" s="64">
        <f>Q119-T119</f>
        <v>9934.92</v>
      </c>
      <c r="W119" s="64">
        <f>R119-U119</f>
        <v>2251.49</v>
      </c>
      <c r="X119" s="68">
        <f>V119/G119</f>
        <v>0.5063669724770642</v>
      </c>
      <c r="Y119" s="68">
        <f>W119/J119</f>
        <v>0.4236602520762649</v>
      </c>
      <c r="Z119" s="68">
        <f>V119/L119</f>
        <v>0.4365232521354003</v>
      </c>
      <c r="AA119" s="68">
        <f>W119/O119</f>
        <v>0.38047548216019234</v>
      </c>
      <c r="AB119" s="76">
        <v>2</v>
      </c>
      <c r="AC119" s="77">
        <f>AB119-P119</f>
        <v>-2</v>
      </c>
      <c r="AD119" s="78">
        <f>AC119*10</f>
        <v>-20</v>
      </c>
      <c r="AE119" s="86"/>
      <c r="AF119" s="80"/>
      <c r="AG119" s="93"/>
      <c r="AH119" s="93">
        <v>-153.1443146593818</v>
      </c>
    </row>
    <row r="120" spans="1:34" ht="15" customHeight="1">
      <c r="A120" s="31">
        <v>118</v>
      </c>
      <c r="B120" s="31">
        <v>113833</v>
      </c>
      <c r="C120" s="32" t="s">
        <v>164</v>
      </c>
      <c r="D120" s="32" t="s">
        <v>39</v>
      </c>
      <c r="E120" s="31" t="s">
        <v>37</v>
      </c>
      <c r="F120" s="33">
        <v>4360</v>
      </c>
      <c r="G120" s="33">
        <f>F120*4</f>
        <v>17440</v>
      </c>
      <c r="H120" s="34">
        <v>0.24912964008546004</v>
      </c>
      <c r="I120" s="48">
        <v>1086.2052307726058</v>
      </c>
      <c r="J120" s="48">
        <f>I120*4</f>
        <v>4344.820923090423</v>
      </c>
      <c r="K120" s="49">
        <v>5057.599999999999</v>
      </c>
      <c r="L120" s="49">
        <f>K120*4</f>
        <v>20230.399999999998</v>
      </c>
      <c r="M120" s="50">
        <v>0.23914343088372222</v>
      </c>
      <c r="N120" s="51">
        <v>1209.4918160375134</v>
      </c>
      <c r="O120" s="51">
        <f>N120*4</f>
        <v>4837.967264150054</v>
      </c>
      <c r="P120" s="52">
        <v>2</v>
      </c>
      <c r="Q120" s="64">
        <v>8696.12</v>
      </c>
      <c r="R120" s="64">
        <v>2681.07</v>
      </c>
      <c r="S120" s="69">
        <f>Q120/G120</f>
        <v>0.49863073394495416</v>
      </c>
      <c r="T120" s="64"/>
      <c r="U120" s="64"/>
      <c r="V120" s="64">
        <f>Q120-T120</f>
        <v>8696.12</v>
      </c>
      <c r="W120" s="64">
        <f>R120-U120</f>
        <v>2681.07</v>
      </c>
      <c r="X120" s="68">
        <f>V120/G120</f>
        <v>0.49863073394495416</v>
      </c>
      <c r="Y120" s="68">
        <f>W120/J120</f>
        <v>0.6170726129934453</v>
      </c>
      <c r="Z120" s="68">
        <f>V120/L120</f>
        <v>0.4298540809870295</v>
      </c>
      <c r="AA120" s="68">
        <f>W120/O120</f>
        <v>0.5541728278872546</v>
      </c>
      <c r="AB120" s="76">
        <v>2</v>
      </c>
      <c r="AC120" s="81">
        <f>AB120-P120</f>
        <v>0</v>
      </c>
      <c r="AD120" s="82"/>
      <c r="AE120" s="86"/>
      <c r="AF120" s="80"/>
      <c r="AG120" s="93"/>
      <c r="AH120" s="96">
        <v>0</v>
      </c>
    </row>
    <row r="121" spans="1:34" ht="15" customHeight="1">
      <c r="A121" s="31">
        <v>119</v>
      </c>
      <c r="B121" s="31">
        <v>104430</v>
      </c>
      <c r="C121" s="32" t="s">
        <v>165</v>
      </c>
      <c r="D121" s="32" t="s">
        <v>43</v>
      </c>
      <c r="E121" s="31" t="s">
        <v>37</v>
      </c>
      <c r="F121" s="33">
        <v>5450</v>
      </c>
      <c r="G121" s="33">
        <f>F121*4</f>
        <v>21800</v>
      </c>
      <c r="H121" s="34">
        <v>0.3093406533111987</v>
      </c>
      <c r="I121" s="48">
        <v>1685.906560546033</v>
      </c>
      <c r="J121" s="48">
        <f>I121*4</f>
        <v>6743.626242184132</v>
      </c>
      <c r="K121" s="49">
        <v>6322</v>
      </c>
      <c r="L121" s="49">
        <f>K121*4</f>
        <v>25288</v>
      </c>
      <c r="M121" s="50">
        <v>0.29694092248226883</v>
      </c>
      <c r="N121" s="51">
        <v>1877.2605119329035</v>
      </c>
      <c r="O121" s="51">
        <f>N121*4</f>
        <v>7509.042047731614</v>
      </c>
      <c r="P121" s="52">
        <v>2</v>
      </c>
      <c r="Q121" s="64">
        <v>10765.55</v>
      </c>
      <c r="R121" s="64">
        <v>3482.26</v>
      </c>
      <c r="S121" s="69">
        <f>Q121/G121</f>
        <v>0.4938325688073394</v>
      </c>
      <c r="T121" s="64"/>
      <c r="U121" s="64"/>
      <c r="V121" s="64">
        <f>Q121-T121</f>
        <v>10765.55</v>
      </c>
      <c r="W121" s="64">
        <f>R121-U121</f>
        <v>3482.26</v>
      </c>
      <c r="X121" s="68">
        <f>V121/G121</f>
        <v>0.4938325688073394</v>
      </c>
      <c r="Y121" s="68">
        <f>W121/J121</f>
        <v>0.5163779656436241</v>
      </c>
      <c r="Z121" s="68">
        <f>V121/L121</f>
        <v>0.425717731730465</v>
      </c>
      <c r="AA121" s="68">
        <f>W121/O121</f>
        <v>0.46374224273413767</v>
      </c>
      <c r="AB121" s="76">
        <v>4</v>
      </c>
      <c r="AC121" s="81">
        <f>AB121-P121</f>
        <v>2</v>
      </c>
      <c r="AD121" s="82"/>
      <c r="AE121" s="86"/>
      <c r="AF121" s="80"/>
      <c r="AG121" s="93"/>
      <c r="AH121" s="93">
        <v>-163.0683121092066</v>
      </c>
    </row>
    <row r="122" spans="1:34" ht="15" customHeight="1">
      <c r="A122" s="31">
        <v>120</v>
      </c>
      <c r="B122" s="31">
        <v>113025</v>
      </c>
      <c r="C122" s="32" t="s">
        <v>166</v>
      </c>
      <c r="D122" s="32" t="s">
        <v>39</v>
      </c>
      <c r="E122" s="31" t="s">
        <v>37</v>
      </c>
      <c r="F122" s="33">
        <v>4360</v>
      </c>
      <c r="G122" s="33">
        <f>F122*4</f>
        <v>17440</v>
      </c>
      <c r="H122" s="34">
        <v>0.29868679624584676</v>
      </c>
      <c r="I122" s="48">
        <v>1302.274431631892</v>
      </c>
      <c r="J122" s="48">
        <f>I122*4</f>
        <v>5209.097726527568</v>
      </c>
      <c r="K122" s="49">
        <v>5057.599999999999</v>
      </c>
      <c r="L122" s="49">
        <f>K122*4</f>
        <v>20230.399999999998</v>
      </c>
      <c r="M122" s="50">
        <v>0.2867141187591989</v>
      </c>
      <c r="N122" s="51">
        <v>1450.0853270365242</v>
      </c>
      <c r="O122" s="51">
        <f>N122*4</f>
        <v>5800.341308146097</v>
      </c>
      <c r="P122" s="52">
        <v>2</v>
      </c>
      <c r="Q122" s="64">
        <v>8087.55</v>
      </c>
      <c r="R122" s="64">
        <v>2150.75</v>
      </c>
      <c r="S122" s="69">
        <f>Q122/G122</f>
        <v>0.4637356651376147</v>
      </c>
      <c r="T122" s="64"/>
      <c r="U122" s="64"/>
      <c r="V122" s="64">
        <f>Q122-T122</f>
        <v>8087.55</v>
      </c>
      <c r="W122" s="64">
        <f>R122-U122</f>
        <v>2150.75</v>
      </c>
      <c r="X122" s="68">
        <f>V122/G122</f>
        <v>0.4637356651376147</v>
      </c>
      <c r="Y122" s="68">
        <f>W122/J122</f>
        <v>0.4128834037893372</v>
      </c>
      <c r="Z122" s="68">
        <f>V122/L122</f>
        <v>0.3997721251186334</v>
      </c>
      <c r="AA122" s="68">
        <f>W122/O122</f>
        <v>0.3707971455023605</v>
      </c>
      <c r="AB122" s="76">
        <v>4</v>
      </c>
      <c r="AC122" s="81">
        <f>AB122-P122</f>
        <v>2</v>
      </c>
      <c r="AD122" s="82"/>
      <c r="AE122" s="86"/>
      <c r="AF122" s="80"/>
      <c r="AG122" s="93"/>
      <c r="AH122" s="96">
        <v>0</v>
      </c>
    </row>
    <row r="123" spans="1:34" ht="15" customHeight="1">
      <c r="A123" s="31">
        <v>121</v>
      </c>
      <c r="B123" s="31">
        <v>107829</v>
      </c>
      <c r="C123" s="32" t="s">
        <v>167</v>
      </c>
      <c r="D123" s="32" t="s">
        <v>36</v>
      </c>
      <c r="E123" s="31" t="s">
        <v>37</v>
      </c>
      <c r="F123" s="33">
        <v>5450</v>
      </c>
      <c r="G123" s="33">
        <f>F123*4</f>
        <v>21800</v>
      </c>
      <c r="H123" s="34">
        <v>0.35077206365797675</v>
      </c>
      <c r="I123" s="48">
        <v>1911.7077469359733</v>
      </c>
      <c r="J123" s="48">
        <f>I123*4</f>
        <v>7646.830987743893</v>
      </c>
      <c r="K123" s="49">
        <v>6322</v>
      </c>
      <c r="L123" s="49">
        <f>K123*4</f>
        <v>25288</v>
      </c>
      <c r="M123" s="50">
        <v>0.3367115800936275</v>
      </c>
      <c r="N123" s="51">
        <v>2128.6906093519133</v>
      </c>
      <c r="O123" s="51">
        <f>N123*4</f>
        <v>8514.762437407653</v>
      </c>
      <c r="P123" s="52">
        <v>2</v>
      </c>
      <c r="Q123" s="64">
        <v>9673.41</v>
      </c>
      <c r="R123" s="64">
        <v>2950.45</v>
      </c>
      <c r="S123" s="69">
        <f>Q123/G123</f>
        <v>0.4437344036697248</v>
      </c>
      <c r="T123" s="64"/>
      <c r="U123" s="64"/>
      <c r="V123" s="64">
        <f>Q123-T123</f>
        <v>9673.41</v>
      </c>
      <c r="W123" s="64">
        <f>R123-U123</f>
        <v>2950.45</v>
      </c>
      <c r="X123" s="68">
        <f>V123/G123</f>
        <v>0.4437344036697248</v>
      </c>
      <c r="Y123" s="68">
        <f>W123/J123</f>
        <v>0.3858395725927369</v>
      </c>
      <c r="Z123" s="68">
        <f>V123/L123</f>
        <v>0.38252965833596964</v>
      </c>
      <c r="AA123" s="68">
        <f>W123/O123</f>
        <v>0.34650996098703535</v>
      </c>
      <c r="AB123" s="76">
        <v>0</v>
      </c>
      <c r="AC123" s="77">
        <f>AB123-P123</f>
        <v>-2</v>
      </c>
      <c r="AD123" s="78">
        <f>AC123*10</f>
        <v>-20</v>
      </c>
      <c r="AE123" s="86"/>
      <c r="AF123" s="80"/>
      <c r="AG123" s="93"/>
      <c r="AH123" s="93">
        <v>-234.8190493871947</v>
      </c>
    </row>
    <row r="124" spans="1:34" ht="15" customHeight="1">
      <c r="A124" s="31">
        <v>122</v>
      </c>
      <c r="B124" s="31">
        <v>110378</v>
      </c>
      <c r="C124" s="32" t="s">
        <v>168</v>
      </c>
      <c r="D124" s="32" t="s">
        <v>52</v>
      </c>
      <c r="E124" s="31" t="s">
        <v>37</v>
      </c>
      <c r="F124" s="33">
        <v>5450</v>
      </c>
      <c r="G124" s="33">
        <f>F124*4</f>
        <v>21800</v>
      </c>
      <c r="H124" s="34">
        <v>0.25403503399472505</v>
      </c>
      <c r="I124" s="48">
        <v>1384.4909352712516</v>
      </c>
      <c r="J124" s="48">
        <f>I124*4</f>
        <v>5537.963741085006</v>
      </c>
      <c r="K124" s="49">
        <v>6322</v>
      </c>
      <c r="L124" s="49">
        <f>K124*4</f>
        <v>25288</v>
      </c>
      <c r="M124" s="50">
        <v>0.24385219507932468</v>
      </c>
      <c r="N124" s="51">
        <v>1541.6335772914906</v>
      </c>
      <c r="O124" s="51">
        <f>N124*4</f>
        <v>6166.534309165962</v>
      </c>
      <c r="P124" s="52">
        <v>2</v>
      </c>
      <c r="Q124" s="64">
        <v>9272.01</v>
      </c>
      <c r="R124" s="64">
        <v>1737.07</v>
      </c>
      <c r="S124" s="69">
        <f>Q124/G124</f>
        <v>0.42532155963302753</v>
      </c>
      <c r="T124" s="64"/>
      <c r="U124" s="64"/>
      <c r="V124" s="64">
        <f>Q124-T124</f>
        <v>9272.01</v>
      </c>
      <c r="W124" s="64">
        <f>R124-U124</f>
        <v>1737.07</v>
      </c>
      <c r="X124" s="68">
        <f>V124/G124</f>
        <v>0.42532155963302753</v>
      </c>
      <c r="Y124" s="68">
        <f>W124/J124</f>
        <v>0.3136658311994781</v>
      </c>
      <c r="Z124" s="68">
        <f>V124/L124</f>
        <v>0.3666565169250237</v>
      </c>
      <c r="AA124" s="68">
        <f>W124/O124</f>
        <v>0.281693073112074</v>
      </c>
      <c r="AB124" s="76">
        <v>0</v>
      </c>
      <c r="AC124" s="77">
        <f>AB124-P124</f>
        <v>-2</v>
      </c>
      <c r="AD124" s="78">
        <f>AC124*10</f>
        <v>-20</v>
      </c>
      <c r="AE124" s="86"/>
      <c r="AF124" s="80"/>
      <c r="AG124" s="93"/>
      <c r="AH124" s="93">
        <v>-190.04468705425035</v>
      </c>
    </row>
    <row r="125" spans="1:34" ht="15" customHeight="1">
      <c r="A125" s="31">
        <v>123</v>
      </c>
      <c r="B125" s="31">
        <v>114069</v>
      </c>
      <c r="C125" s="32" t="s">
        <v>169</v>
      </c>
      <c r="D125" s="32" t="s">
        <v>43</v>
      </c>
      <c r="E125" s="31" t="s">
        <v>37</v>
      </c>
      <c r="F125" s="33">
        <v>4360</v>
      </c>
      <c r="G125" s="33">
        <f>F125*4</f>
        <v>17440</v>
      </c>
      <c r="H125" s="34">
        <v>0.33227795186453174</v>
      </c>
      <c r="I125" s="48">
        <v>1448.7318701293584</v>
      </c>
      <c r="J125" s="48">
        <f>I125*4</f>
        <v>5794.927480517434</v>
      </c>
      <c r="K125" s="49">
        <v>5057.599999999999</v>
      </c>
      <c r="L125" s="49">
        <f>K125*4</f>
        <v>20230.399999999998</v>
      </c>
      <c r="M125" s="50">
        <v>0.31895879345645983</v>
      </c>
      <c r="N125" s="51">
        <v>1613.165993785391</v>
      </c>
      <c r="O125" s="51">
        <f>N125*4</f>
        <v>6452.663975141564</v>
      </c>
      <c r="P125" s="52">
        <v>2</v>
      </c>
      <c r="Q125" s="64">
        <v>7399.37</v>
      </c>
      <c r="R125" s="64">
        <v>2845.05</v>
      </c>
      <c r="S125" s="69">
        <f>Q125/G125</f>
        <v>0.4242758027522936</v>
      </c>
      <c r="T125" s="64"/>
      <c r="U125" s="64"/>
      <c r="V125" s="64">
        <f>Q125-T125</f>
        <v>7399.37</v>
      </c>
      <c r="W125" s="64">
        <f>R125-U125</f>
        <v>2845.05</v>
      </c>
      <c r="X125" s="68">
        <f>V125/G125</f>
        <v>0.4242758027522936</v>
      </c>
      <c r="Y125" s="68">
        <f>W125/J125</f>
        <v>0.49095523793266926</v>
      </c>
      <c r="Z125" s="68">
        <f>V125/L125</f>
        <v>0.3657550023726669</v>
      </c>
      <c r="AA125" s="68">
        <f>W125/O125</f>
        <v>0.44091091849201447</v>
      </c>
      <c r="AB125" s="76">
        <v>2</v>
      </c>
      <c r="AC125" s="81">
        <f>AB125-P125</f>
        <v>0</v>
      </c>
      <c r="AD125" s="82"/>
      <c r="AE125" s="86"/>
      <c r="AF125" s="80"/>
      <c r="AG125" s="93"/>
      <c r="AH125" s="96">
        <v>0</v>
      </c>
    </row>
    <row r="126" spans="1:34" ht="15" customHeight="1">
      <c r="A126" s="31">
        <v>124</v>
      </c>
      <c r="B126" s="31">
        <v>105396</v>
      </c>
      <c r="C126" s="40" t="s">
        <v>170</v>
      </c>
      <c r="D126" s="32" t="s">
        <v>43</v>
      </c>
      <c r="E126" s="31" t="s">
        <v>37</v>
      </c>
      <c r="F126" s="33">
        <v>5995</v>
      </c>
      <c r="G126" s="33">
        <f>F126*4</f>
        <v>23980</v>
      </c>
      <c r="H126" s="34">
        <v>0.3202688691907838</v>
      </c>
      <c r="I126" s="48">
        <v>1920.0118707987488</v>
      </c>
      <c r="J126" s="48">
        <f>I126*4</f>
        <v>7680.047483194995</v>
      </c>
      <c r="K126" s="49">
        <v>7000</v>
      </c>
      <c r="L126" s="49">
        <f>K126*4</f>
        <v>28000</v>
      </c>
      <c r="M126" s="50">
        <v>0.30743108751436</v>
      </c>
      <c r="N126" s="51">
        <v>2152.01761260052</v>
      </c>
      <c r="O126" s="51">
        <f>N126*4</f>
        <v>8608.07045040208</v>
      </c>
      <c r="P126" s="52">
        <v>4</v>
      </c>
      <c r="Q126" s="67">
        <v>16680.27</v>
      </c>
      <c r="R126" s="67">
        <v>4747.99</v>
      </c>
      <c r="S126" s="69">
        <f>Q126/G126</f>
        <v>0.6955909090909091</v>
      </c>
      <c r="T126" s="64"/>
      <c r="U126" s="64"/>
      <c r="V126" s="67">
        <v>16680.27</v>
      </c>
      <c r="W126" s="67">
        <v>4747.99</v>
      </c>
      <c r="X126" s="68">
        <f>V126/G126</f>
        <v>0.6955909090909091</v>
      </c>
      <c r="Y126" s="68">
        <f>W126/J126</f>
        <v>0.6182240422847981</v>
      </c>
      <c r="Z126" s="68">
        <f>V126/L126</f>
        <v>0.5957239285714286</v>
      </c>
      <c r="AA126" s="68">
        <f>W126/O126</f>
        <v>0.5515742496947412</v>
      </c>
      <c r="AB126" s="76">
        <v>2</v>
      </c>
      <c r="AC126" s="77">
        <f>AB126-P126</f>
        <v>-2</v>
      </c>
      <c r="AD126" s="78">
        <f>AC126*10</f>
        <v>-20</v>
      </c>
      <c r="AE126" s="86"/>
      <c r="AF126" s="80"/>
      <c r="AG126" s="93"/>
      <c r="AH126" s="93">
        <v>-146.60287415974977</v>
      </c>
    </row>
    <row r="127" spans="1:34" ht="15" customHeight="1">
      <c r="A127" s="31">
        <v>125</v>
      </c>
      <c r="B127" s="31">
        <v>111064</v>
      </c>
      <c r="C127" s="32" t="s">
        <v>171</v>
      </c>
      <c r="D127" s="32" t="s">
        <v>103</v>
      </c>
      <c r="E127" s="31" t="s">
        <v>37</v>
      </c>
      <c r="F127" s="33">
        <v>4360</v>
      </c>
      <c r="G127" s="33">
        <f>F127*4</f>
        <v>17440</v>
      </c>
      <c r="H127" s="34">
        <v>0.3167291786903781</v>
      </c>
      <c r="I127" s="48">
        <v>1380.9392190900485</v>
      </c>
      <c r="J127" s="48">
        <f>I127*4</f>
        <v>5523.756876360194</v>
      </c>
      <c r="K127" s="49">
        <v>5057.599999999999</v>
      </c>
      <c r="L127" s="49">
        <f>K127*4</f>
        <v>20230.399999999998</v>
      </c>
      <c r="M127" s="50">
        <v>0.3040332833420296</v>
      </c>
      <c r="N127" s="51">
        <v>1537.6787338306488</v>
      </c>
      <c r="O127" s="51">
        <f>N127*4</f>
        <v>6150.714935322595</v>
      </c>
      <c r="P127" s="52">
        <v>2</v>
      </c>
      <c r="Q127" s="64">
        <v>6740.08</v>
      </c>
      <c r="R127" s="64">
        <v>1159.19</v>
      </c>
      <c r="S127" s="69">
        <f>Q127/G127</f>
        <v>0.38647247706422017</v>
      </c>
      <c r="T127" s="64"/>
      <c r="U127" s="64"/>
      <c r="V127" s="64">
        <f>Q127-T127</f>
        <v>6740.08</v>
      </c>
      <c r="W127" s="64">
        <f>R127-U127</f>
        <v>1159.19</v>
      </c>
      <c r="X127" s="68">
        <f>V127/G127</f>
        <v>0.38647247706422017</v>
      </c>
      <c r="Y127" s="68">
        <f>W127/J127</f>
        <v>0.20985536220121132</v>
      </c>
      <c r="Z127" s="68">
        <f>V127/L127</f>
        <v>0.33316592850363813</v>
      </c>
      <c r="AA127" s="68">
        <f>W127/O127</f>
        <v>0.1884642699571318</v>
      </c>
      <c r="AB127" s="76">
        <v>1</v>
      </c>
      <c r="AC127" s="77">
        <f>AB127-P127</f>
        <v>-1</v>
      </c>
      <c r="AD127" s="78">
        <v>0</v>
      </c>
      <c r="AE127" s="86"/>
      <c r="AF127" s="80"/>
      <c r="AG127" s="93"/>
      <c r="AH127" s="96">
        <v>0</v>
      </c>
    </row>
    <row r="128" spans="1:34" ht="15" customHeight="1">
      <c r="A128" s="31">
        <v>126</v>
      </c>
      <c r="B128" s="31">
        <v>113008</v>
      </c>
      <c r="C128" s="32" t="s">
        <v>172</v>
      </c>
      <c r="D128" s="32" t="s">
        <v>43</v>
      </c>
      <c r="E128" s="31" t="s">
        <v>37</v>
      </c>
      <c r="F128" s="33">
        <v>4360</v>
      </c>
      <c r="G128" s="33">
        <f>F128*4</f>
        <v>17440</v>
      </c>
      <c r="H128" s="34">
        <v>0.3190969032852833</v>
      </c>
      <c r="I128" s="48">
        <v>1391.2624983238352</v>
      </c>
      <c r="J128" s="48">
        <f>I128*4</f>
        <v>5565.049993295341</v>
      </c>
      <c r="K128" s="49">
        <v>5057.599999999999</v>
      </c>
      <c r="L128" s="49">
        <f>K128*4</f>
        <v>20230.399999999998</v>
      </c>
      <c r="M128" s="50">
        <v>0.30630609914515594</v>
      </c>
      <c r="N128" s="51">
        <v>1549.1737270365404</v>
      </c>
      <c r="O128" s="51">
        <f>N128*4</f>
        <v>6196.694908146162</v>
      </c>
      <c r="P128" s="52">
        <v>2</v>
      </c>
      <c r="Q128" s="64">
        <v>4105.52</v>
      </c>
      <c r="R128" s="64">
        <v>1171.8</v>
      </c>
      <c r="S128" s="69">
        <f>Q128/G128</f>
        <v>0.23540825688073397</v>
      </c>
      <c r="T128" s="64"/>
      <c r="U128" s="64"/>
      <c r="V128" s="64">
        <f>Q128-T128</f>
        <v>4105.52</v>
      </c>
      <c r="W128" s="64">
        <f>R128-U128</f>
        <v>1171.8</v>
      </c>
      <c r="X128" s="68">
        <f>V128/G128</f>
        <v>0.23540825688073397</v>
      </c>
      <c r="Y128" s="68">
        <f>W128/J128</f>
        <v>0.21056414612838353</v>
      </c>
      <c r="Z128" s="68">
        <f>V128/L128</f>
        <v>0.20293815248339137</v>
      </c>
      <c r="AA128" s="68">
        <f>W128/O128</f>
        <v>0.18910080573106064</v>
      </c>
      <c r="AB128" s="76">
        <v>0</v>
      </c>
      <c r="AC128" s="77">
        <f>AB128-P128</f>
        <v>-2</v>
      </c>
      <c r="AD128" s="90">
        <v>0</v>
      </c>
      <c r="AE128" s="86"/>
      <c r="AF128" s="80"/>
      <c r="AG128" s="93"/>
      <c r="AH128" s="96">
        <v>0</v>
      </c>
    </row>
    <row r="129" spans="1:34" ht="15" customHeight="1">
      <c r="A129" s="31"/>
      <c r="B129" s="101" t="s">
        <v>173</v>
      </c>
      <c r="C129" s="101" t="s">
        <v>174</v>
      </c>
      <c r="D129" s="32" t="s">
        <v>174</v>
      </c>
      <c r="E129" s="31">
        <v>0</v>
      </c>
      <c r="F129" s="33">
        <f>SUM(F3:F128)</f>
        <v>1184369</v>
      </c>
      <c r="G129" s="33">
        <f>SUM(G3:G128)</f>
        <v>4737476</v>
      </c>
      <c r="H129" s="34"/>
      <c r="I129" s="48">
        <f>SUM(I3:I128)</f>
        <v>323509.7396211499</v>
      </c>
      <c r="J129" s="48">
        <f>SUM(J3:J128)</f>
        <v>1294038.9584845996</v>
      </c>
      <c r="K129" s="49">
        <f>SUM(K3:K128)</f>
        <v>1397222.4400000006</v>
      </c>
      <c r="L129" s="49">
        <f>SUM(L3:L128)</f>
        <v>5588889.760000003</v>
      </c>
      <c r="M129" s="50"/>
      <c r="N129" s="51">
        <f>SUM(N3:N128)</f>
        <v>365938.19417220104</v>
      </c>
      <c r="O129" s="51">
        <f>SUM(O3:O128)</f>
        <v>1463752.7766888042</v>
      </c>
      <c r="P129" s="52">
        <f>SUM(P3:P128)</f>
        <v>648</v>
      </c>
      <c r="Q129" s="64">
        <f>SUM(Q3:Q128)</f>
        <v>4222010.969999998</v>
      </c>
      <c r="R129" s="64">
        <f>SUM(R3:R128)</f>
        <v>999536.9199999995</v>
      </c>
      <c r="S129" s="69">
        <f>Q129/G129</f>
        <v>0.8911941654163521</v>
      </c>
      <c r="T129" s="64"/>
      <c r="U129" s="64"/>
      <c r="V129" s="64">
        <f>SUM(V3:V128)</f>
        <v>4115195.759999999</v>
      </c>
      <c r="W129" s="64">
        <f>SUM(W3:W128)</f>
        <v>989313.759999991</v>
      </c>
      <c r="X129" s="68">
        <f>V129/G129</f>
        <v>0.8686473050206479</v>
      </c>
      <c r="Y129" s="68">
        <f>W129/J129</f>
        <v>0.7645162098972191</v>
      </c>
      <c r="Z129" s="68">
        <f>V129/L129</f>
        <v>0.7363172180372363</v>
      </c>
      <c r="AA129" s="68">
        <f>W129/O129</f>
        <v>0.6758748989279085</v>
      </c>
      <c r="AB129" s="76">
        <f>SUM(AB3:AB128)</f>
        <v>594</v>
      </c>
      <c r="AC129" s="77">
        <f>AB129-P129</f>
        <v>-54</v>
      </c>
      <c r="AD129" s="102"/>
      <c r="AE129" s="86"/>
      <c r="AF129" s="80"/>
      <c r="AG129" s="93"/>
      <c r="AH129" s="93">
        <f>SUM(AH30:AH128)</f>
        <v>-10671.853900440055</v>
      </c>
    </row>
  </sheetData>
  <sheetProtection/>
  <mergeCells count="10">
    <mergeCell ref="A1:E1"/>
    <mergeCell ref="G1:O1"/>
    <mergeCell ref="Q1:R1"/>
    <mergeCell ref="T1:U1"/>
    <mergeCell ref="V1:W1"/>
    <mergeCell ref="X1:AA1"/>
    <mergeCell ref="AB1:AD1"/>
    <mergeCell ref="AE1:AH1"/>
    <mergeCell ref="P1:P2"/>
    <mergeCell ref="S1:S2"/>
  </mergeCells>
  <printOptions/>
  <pageMargins left="0.19652777777777777" right="0.11805555555555555" top="0.3541666666666667" bottom="0.19652777777777777" header="0.275" footer="0.0784722222222222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SheetLayoutView="100" workbookViewId="0" topLeftCell="A1">
      <selection activeCell="H8" sqref="H8"/>
    </sheetView>
  </sheetViews>
  <sheetFormatPr defaultColWidth="9.140625" defaultRowHeight="27.75" customHeight="1"/>
  <cols>
    <col min="2" max="3" width="10.57421875" style="0" customWidth="1"/>
    <col min="4" max="4" width="14.28125" style="0" customWidth="1"/>
    <col min="5" max="5" width="18.421875" style="0" customWidth="1"/>
    <col min="6" max="6" width="18.00390625" style="0" customWidth="1"/>
    <col min="7" max="7" width="16.421875" style="0" customWidth="1"/>
    <col min="8" max="8" width="16.28125" style="1" customWidth="1"/>
  </cols>
  <sheetData>
    <row r="1" spans="1:8" ht="27.75" customHeight="1">
      <c r="A1" s="2" t="s">
        <v>175</v>
      </c>
      <c r="B1" s="2"/>
      <c r="C1" s="2"/>
      <c r="D1" s="2"/>
      <c r="E1" s="2"/>
      <c r="F1" s="2"/>
      <c r="G1" s="2"/>
      <c r="H1" s="2"/>
    </row>
    <row r="2" spans="1:8" ht="27.75" customHeight="1">
      <c r="A2" s="2" t="s">
        <v>10</v>
      </c>
      <c r="B2" s="2" t="s">
        <v>176</v>
      </c>
      <c r="C2" s="2" t="s">
        <v>177</v>
      </c>
      <c r="D2" s="2" t="s">
        <v>178</v>
      </c>
      <c r="E2" s="2" t="s">
        <v>179</v>
      </c>
      <c r="F2" s="3" t="s">
        <v>180</v>
      </c>
      <c r="G2" s="3" t="s">
        <v>181</v>
      </c>
      <c r="H2" s="4" t="s">
        <v>182</v>
      </c>
    </row>
    <row r="3" spans="1:8" ht="27.75" customHeight="1">
      <c r="A3" s="4">
        <v>1</v>
      </c>
      <c r="B3" s="4" t="s">
        <v>183</v>
      </c>
      <c r="C3" s="4" t="s">
        <v>184</v>
      </c>
      <c r="D3" s="4">
        <v>17</v>
      </c>
      <c r="E3" s="4">
        <v>0</v>
      </c>
      <c r="F3" s="5">
        <f aca="true" t="shared" si="0" ref="F3:F11">E3/D3</f>
        <v>0</v>
      </c>
      <c r="G3" s="6">
        <f aca="true" t="shared" si="1" ref="G3:G6">E3*1</f>
        <v>0</v>
      </c>
      <c r="H3" s="4"/>
    </row>
    <row r="4" spans="1:8" ht="27.75" customHeight="1">
      <c r="A4" s="4">
        <v>2</v>
      </c>
      <c r="B4" s="4" t="s">
        <v>185</v>
      </c>
      <c r="C4" s="4" t="s">
        <v>186</v>
      </c>
      <c r="D4" s="4">
        <v>10</v>
      </c>
      <c r="E4" s="4">
        <v>0</v>
      </c>
      <c r="F4" s="5">
        <f t="shared" si="0"/>
        <v>0</v>
      </c>
      <c r="G4" s="6">
        <f t="shared" si="1"/>
        <v>0</v>
      </c>
      <c r="H4" s="4"/>
    </row>
    <row r="5" spans="1:8" ht="27.75" customHeight="1">
      <c r="A5" s="4">
        <v>3</v>
      </c>
      <c r="B5" s="4" t="s">
        <v>187</v>
      </c>
      <c r="C5" s="4" t="s">
        <v>188</v>
      </c>
      <c r="D5" s="4">
        <v>27</v>
      </c>
      <c r="E5" s="4">
        <v>2</v>
      </c>
      <c r="F5" s="5">
        <f t="shared" si="0"/>
        <v>0.07407407407407407</v>
      </c>
      <c r="G5" s="7">
        <f t="shared" si="1"/>
        <v>2</v>
      </c>
      <c r="H5" s="4"/>
    </row>
    <row r="6" spans="1:8" ht="27.75" customHeight="1">
      <c r="A6" s="4">
        <v>4</v>
      </c>
      <c r="B6" s="4" t="s">
        <v>189</v>
      </c>
      <c r="C6" s="4" t="s">
        <v>190</v>
      </c>
      <c r="D6" s="4">
        <v>7</v>
      </c>
      <c r="E6" s="4">
        <v>0</v>
      </c>
      <c r="F6" s="5">
        <f t="shared" si="0"/>
        <v>0</v>
      </c>
      <c r="G6" s="6">
        <f t="shared" si="1"/>
        <v>0</v>
      </c>
      <c r="H6" s="4"/>
    </row>
    <row r="7" spans="1:8" ht="27.75" customHeight="1">
      <c r="A7" s="4">
        <v>5</v>
      </c>
      <c r="B7" s="4" t="s">
        <v>126</v>
      </c>
      <c r="C7" s="4" t="s">
        <v>191</v>
      </c>
      <c r="D7" s="4">
        <v>3</v>
      </c>
      <c r="E7" s="4">
        <v>0</v>
      </c>
      <c r="F7" s="5">
        <f t="shared" si="0"/>
        <v>0</v>
      </c>
      <c r="G7" s="6">
        <v>0</v>
      </c>
      <c r="H7" s="4"/>
    </row>
    <row r="8" spans="1:8" ht="27.75" customHeight="1">
      <c r="A8" s="4">
        <v>6</v>
      </c>
      <c r="B8" s="4" t="s">
        <v>192</v>
      </c>
      <c r="C8" s="4" t="s">
        <v>193</v>
      </c>
      <c r="D8" s="4">
        <v>32</v>
      </c>
      <c r="E8" s="4">
        <v>3</v>
      </c>
      <c r="F8" s="5">
        <f t="shared" si="0"/>
        <v>0.09375</v>
      </c>
      <c r="G8" s="7">
        <f>E8*1</f>
        <v>3</v>
      </c>
      <c r="H8" s="4"/>
    </row>
    <row r="9" spans="1:8" ht="27.75" customHeight="1">
      <c r="A9" s="4">
        <v>7</v>
      </c>
      <c r="B9" s="4" t="s">
        <v>194</v>
      </c>
      <c r="C9" s="4" t="s">
        <v>195</v>
      </c>
      <c r="D9" s="4">
        <v>5</v>
      </c>
      <c r="E9" s="4">
        <v>0</v>
      </c>
      <c r="F9" s="5">
        <f t="shared" si="0"/>
        <v>0</v>
      </c>
      <c r="G9" s="7">
        <v>1</v>
      </c>
      <c r="H9" s="4" t="s">
        <v>196</v>
      </c>
    </row>
    <row r="10" spans="1:8" ht="27.75" customHeight="1">
      <c r="A10" s="4">
        <v>8</v>
      </c>
      <c r="B10" s="4" t="s">
        <v>197</v>
      </c>
      <c r="C10" s="4" t="s">
        <v>198</v>
      </c>
      <c r="D10" s="4">
        <v>25</v>
      </c>
      <c r="E10" s="4">
        <v>3</v>
      </c>
      <c r="F10" s="5">
        <f t="shared" si="0"/>
        <v>0.12</v>
      </c>
      <c r="G10" s="7">
        <f>E10*1</f>
        <v>3</v>
      </c>
      <c r="H10" s="4"/>
    </row>
    <row r="11" spans="1:8" ht="27.75" customHeight="1">
      <c r="A11" s="2" t="s">
        <v>173</v>
      </c>
      <c r="B11" s="2"/>
      <c r="C11" s="2"/>
      <c r="D11" s="2">
        <f aca="true" t="shared" si="2" ref="D11:G11">SUM(D3:D10)</f>
        <v>126</v>
      </c>
      <c r="E11" s="2">
        <f t="shared" si="2"/>
        <v>8</v>
      </c>
      <c r="F11" s="3">
        <f t="shared" si="0"/>
        <v>0.06349206349206349</v>
      </c>
      <c r="G11" s="8">
        <f t="shared" si="2"/>
        <v>9</v>
      </c>
      <c r="H11" s="4"/>
    </row>
  </sheetData>
  <sheetProtection/>
  <mergeCells count="2">
    <mergeCell ref="A1:H1"/>
    <mergeCell ref="A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☆美美维☆</cp:lastModifiedBy>
  <dcterms:created xsi:type="dcterms:W3CDTF">2020-08-21T12:31:31Z</dcterms:created>
  <dcterms:modified xsi:type="dcterms:W3CDTF">2020-09-11T10:07:59Z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