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20355" windowHeight="9120" activeTab="1"/>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<sst xmlns="http://schemas.openxmlformats.org/spreadsheetml/2006/main" count="70" uniqueCount="45">
  <si>
    <t>销售目标</t>
  </si>
  <si>
    <t>累积日均销售</t>
  </si>
  <si>
    <t>总差距金额</t>
  </si>
  <si>
    <t>当天销售情况</t>
  </si>
  <si>
    <t>累积销售情况</t>
  </si>
  <si>
    <t>日期</t>
  </si>
  <si>
    <t>天数</t>
  </si>
  <si>
    <t>累积总销售</t>
  </si>
  <si>
    <t>/</t>
  </si>
  <si>
    <t>当天差距金额</t>
  </si>
  <si>
    <t>汇总</t>
  </si>
  <si>
    <t>当天差距金额</t>
  </si>
  <si>
    <t>累积总销售</t>
  </si>
  <si>
    <t>累积日均销售</t>
  </si>
  <si>
    <t>总差距金额</t>
  </si>
  <si>
    <t>当天实际销售</t>
  </si>
  <si>
    <t>＝1月14日至当天的总销售</t>
  </si>
  <si>
    <t>＝累积总销售/天数</t>
  </si>
  <si>
    <t>日均差距金额</t>
  </si>
  <si>
    <t>/</t>
  </si>
  <si>
    <t>＝当天实际销售-当天销售目标</t>
  </si>
  <si>
    <t>＝累积日均销售-当天销售目标</t>
  </si>
  <si>
    <t>＝日均差距金额*天数</t>
  </si>
  <si>
    <t>日期</t>
  </si>
  <si>
    <t>个人当天任务</t>
  </si>
  <si>
    <t>个人当天实际销售</t>
  </si>
  <si>
    <t>当天差距</t>
  </si>
  <si>
    <t>累积差距</t>
  </si>
  <si>
    <t>汇总</t>
  </si>
  <si>
    <t>＝个人当天实际销售-个人当天任务</t>
  </si>
  <si>
    <t>＝每天差距的总和</t>
  </si>
  <si>
    <t>1、每天晚上下班后安排人员填写门店日销及员工日销报表</t>
  </si>
  <si>
    <t>2、每天在早会时向每一个员工通报前天的门店及员工销售日报，并传达当天每个员工的销售任务。下午接班的班组在上岗前开会小会学习后再上岗。</t>
  </si>
  <si>
    <t>3、两个报表需每天上午9：00以前报片区，片区于9：30以前报营业部。周末因要做广场活动可不报</t>
  </si>
  <si>
    <t>4、两个报表需挂在员工休息区或是办公室等能让员工都看到的地方，但注意不要挂在顾客轻易能看到的地方。</t>
  </si>
  <si>
    <t>5、每一个员工必须清楚了解自已当班的销售任务及自已当天与累积的差距金额，营业部每天均会安排人员进行电话抽查，对于不清楚的员工，处罚30元/次。若是店长原因，则只处罚店长。</t>
  </si>
  <si>
    <t>将门店当天销售目标分解到班再分解到人，于当天早上早会以前制定</t>
  </si>
  <si>
    <r>
      <t xml:space="preserve">       金带街     店</t>
    </r>
    <r>
      <rPr>
        <b/>
        <sz val="12"/>
        <rFont val="宋体"/>
        <family val="0"/>
      </rPr>
      <t>销售跟踪报表</t>
    </r>
  </si>
  <si>
    <r>
      <t xml:space="preserve">    金带街      </t>
    </r>
    <r>
      <rPr>
        <b/>
        <sz val="12"/>
        <rFont val="宋体"/>
        <family val="0"/>
      </rPr>
      <t>店员工日销跟踪报表</t>
    </r>
  </si>
  <si>
    <t>销售人员1刘成俊</t>
  </si>
  <si>
    <t>销售人员2张琦</t>
  </si>
  <si>
    <t>销售人员3唐琼芳</t>
  </si>
  <si>
    <t>销售人员4肖红霞</t>
  </si>
  <si>
    <t>销售人员5粟丽萍</t>
  </si>
  <si>
    <t>1325.47731.3</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</si>
</sst>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mmm/yyyy"/>
    <numFmt numFmtId="185" formatCode="0.00_ "/>
  </numFmts>
  <fonts count="5">
    <font>
      <sz val="12"/>
      <name val="宋体"/>
      <family val="0"/>
    </font>
    <font>
      <sz val="9"/>
      <name val="宋体"/>
      <family val="0"/>
    </font>
    <font>
      <b/>
      <u val="single"/>
      <sz val="12"/>
      <name val="宋体"/>
      <family val="0"/>
    </font>
    <font>
      <b/>
      <sz val="12"/>
      <name val="宋体"/>
      <family val="0"/>
    </font>
    <font>
      <sz val="10"/>
      <name val="宋体"/>
      <family val="0"/>
    </font>
  </fonts>
  <fills count="2">
    <fill>
      <patternFill/>
    </fill>
    <fill>
      <patternFill patternType="gray125"/>
    </fill>
  </fills>
  <borders count="5">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29">
    <xf numFmtId="0" fontId="0" fillId="0" borderId="0" xfId="0" applyAlignment="1">
      <alignment vertical="center"/>
    </xf>
    <xf numFmtId="0" fontId="0" fillId="0" borderId="0" xfId="0" applyNumberFormat="1" applyAlignment="1">
      <alignment horizontal="center" vertical="center"/>
    </xf>
    <xf numFmtId="0" fontId="0" fillId="0" borderId="1" xfId="0" applyBorder="1" applyAlignment="1">
      <alignment horizontal="center" vertical="center"/>
    </xf>
    <xf numFmtId="0" fontId="0" fillId="0" borderId="1" xfId="0" applyNumberFormat="1" applyBorder="1" applyAlignment="1">
      <alignment horizontal="center" vertical="center"/>
    </xf>
    <xf numFmtId="0" fontId="0" fillId="0" borderId="1" xfId="0" applyBorder="1" applyAlignment="1">
      <alignment vertical="center"/>
    </xf>
    <xf numFmtId="58" fontId="0" fillId="0" borderId="1" xfId="0" applyNumberFormat="1" applyBorder="1" applyAlignment="1">
      <alignment vertical="center"/>
    </xf>
    <xf numFmtId="0" fontId="0" fillId="0" borderId="1" xfId="0" applyBorder="1" applyAlignment="1">
      <alignment vertical="center" wrapText="1"/>
    </xf>
    <xf numFmtId="0" fontId="0" fillId="0" borderId="0" xfId="0" applyAlignment="1">
      <alignment vertical="center" wrapText="1"/>
    </xf>
    <xf numFmtId="58" fontId="0" fillId="0" borderId="0" xfId="0" applyNumberFormat="1" applyBorder="1" applyAlignment="1">
      <alignment vertical="center"/>
    </xf>
    <xf numFmtId="0" fontId="0" fillId="0" borderId="0" xfId="0" applyNumberFormat="1" applyBorder="1" applyAlignment="1">
      <alignment horizontal="center" vertical="center"/>
    </xf>
    <xf numFmtId="0" fontId="0" fillId="0" borderId="0" xfId="0" applyBorder="1" applyAlignment="1">
      <alignment vertical="center"/>
    </xf>
    <xf numFmtId="58" fontId="0" fillId="0" borderId="0" xfId="0" applyNumberFormat="1" applyFill="1" applyBorder="1" applyAlignment="1">
      <alignment vertical="center"/>
    </xf>
    <xf numFmtId="0" fontId="0" fillId="0" borderId="0" xfId="0" applyBorder="1" applyAlignment="1">
      <alignment horizontal="center" vertical="center"/>
    </xf>
    <xf numFmtId="49" fontId="0" fillId="0" borderId="0" xfId="0" applyNumberFormat="1" applyAlignment="1">
      <alignment vertical="center"/>
    </xf>
    <xf numFmtId="0" fontId="4" fillId="0" borderId="1" xfId="0" applyFont="1" applyBorder="1" applyAlignment="1">
      <alignment vertical="center"/>
    </xf>
    <xf numFmtId="0" fontId="4" fillId="0" borderId="0" xfId="0" applyFont="1" applyAlignment="1">
      <alignment vertical="center"/>
    </xf>
    <xf numFmtId="58" fontId="4" fillId="0" borderId="1" xfId="0" applyNumberFormat="1" applyFont="1" applyBorder="1" applyAlignment="1">
      <alignment vertical="center"/>
    </xf>
    <xf numFmtId="49" fontId="4" fillId="0" borderId="0" xfId="0" applyNumberFormat="1" applyFont="1" applyAlignment="1">
      <alignment vertical="center"/>
    </xf>
    <xf numFmtId="185" fontId="0" fillId="0" borderId="1" xfId="0" applyNumberFormat="1" applyBorder="1" applyAlignment="1">
      <alignment vertical="center"/>
    </xf>
    <xf numFmtId="185" fontId="0" fillId="0" borderId="1" xfId="0" applyNumberFormat="1" applyBorder="1" applyAlignment="1">
      <alignment horizontal="left" vertical="center"/>
    </xf>
    <xf numFmtId="0" fontId="4" fillId="0" borderId="1" xfId="0" applyFont="1" applyBorder="1" applyAlignment="1">
      <alignment horizontal="center" vertical="center"/>
    </xf>
    <xf numFmtId="58" fontId="0" fillId="0" borderId="0" xfId="0" applyNumberFormat="1" applyFill="1" applyBorder="1" applyAlignment="1">
      <alignment horizontal="left" vertical="center" wrapText="1"/>
    </xf>
    <xf numFmtId="0" fontId="2" fillId="0" borderId="2" xfId="0" applyFont="1" applyBorder="1" applyAlignment="1">
      <alignment horizontal="center" vertical="center"/>
    </xf>
    <xf numFmtId="0" fontId="3" fillId="0" borderId="2" xfId="0" applyFont="1" applyBorder="1" applyAlignment="1">
      <alignment horizontal="center" vertical="center"/>
    </xf>
    <xf numFmtId="0" fontId="0" fillId="0" borderId="1" xfId="0" applyBorder="1" applyAlignment="1">
      <alignment horizontal="center" vertical="center"/>
    </xf>
    <xf numFmtId="0" fontId="0" fillId="0" borderId="1" xfId="0" applyNumberForma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43"/>
  <sheetViews>
    <sheetView workbookViewId="0" topLeftCell="A1">
      <selection activeCell="I13" sqref="I13"/>
    </sheetView>
  </sheetViews>
  <sheetFormatPr defaultColWidth="9.00390625" defaultRowHeight="14.25"/>
  <cols>
    <col min="2" max="2" width="9.00390625" style="1" customWidth="1"/>
    <col min="5" max="5" width="7.50390625" style="0" customWidth="1"/>
    <col min="6" max="6" width="10.375" style="0" customWidth="1"/>
    <col min="7" max="7" width="9.125" style="0" customWidth="1"/>
    <col min="8" max="8" width="9.50390625" style="0" customWidth="1"/>
    <col min="9" max="9" width="8.125" style="0" customWidth="1"/>
    <col min="10" max="10" width="13.50390625" style="0" customWidth="1"/>
  </cols>
  <sheetData>
    <row r="1" spans="1:9" ht="37.5" customHeight="1">
      <c r="A1" s="22" t="s">
        <v>37</v>
      </c>
      <c r="B1" s="23"/>
      <c r="C1" s="23"/>
      <c r="D1" s="23"/>
      <c r="E1" s="23"/>
      <c r="F1" s="23"/>
      <c r="G1" s="23"/>
      <c r="H1" s="23"/>
      <c r="I1" s="23"/>
    </row>
    <row r="2" spans="1:9" ht="14.25">
      <c r="A2" s="24" t="s">
        <v>5</v>
      </c>
      <c r="B2" s="25" t="s">
        <v>6</v>
      </c>
      <c r="C2" s="24" t="s">
        <v>3</v>
      </c>
      <c r="D2" s="24"/>
      <c r="E2" s="24"/>
      <c r="F2" s="24" t="s">
        <v>4</v>
      </c>
      <c r="G2" s="24"/>
      <c r="H2" s="24"/>
      <c r="I2" s="24"/>
    </row>
    <row r="3" spans="1:9" s="7" customFormat="1" ht="28.5" customHeight="1">
      <c r="A3" s="24"/>
      <c r="B3" s="25"/>
      <c r="C3" s="6" t="s">
        <v>0</v>
      </c>
      <c r="D3" s="6" t="s">
        <v>15</v>
      </c>
      <c r="E3" s="6" t="s">
        <v>9</v>
      </c>
      <c r="F3" s="6" t="s">
        <v>7</v>
      </c>
      <c r="G3" s="6" t="s">
        <v>1</v>
      </c>
      <c r="H3" s="6" t="s">
        <v>18</v>
      </c>
      <c r="I3" s="6" t="s">
        <v>2</v>
      </c>
    </row>
    <row r="4" spans="1:9" ht="14.25">
      <c r="A4" s="5">
        <v>41288</v>
      </c>
      <c r="B4" s="3">
        <v>1</v>
      </c>
      <c r="C4" s="4">
        <v>2925.2</v>
      </c>
      <c r="D4" s="4">
        <v>3279.5</v>
      </c>
      <c r="E4" s="4">
        <f aca="true" t="shared" si="0" ref="E4:E13">D4-C4</f>
        <v>354.3000000000002</v>
      </c>
      <c r="F4" s="2" t="s">
        <v>8</v>
      </c>
      <c r="G4" s="2" t="s">
        <v>8</v>
      </c>
      <c r="H4" s="2" t="s">
        <v>19</v>
      </c>
      <c r="I4" s="2" t="s">
        <v>8</v>
      </c>
    </row>
    <row r="5" spans="1:9" ht="14.25">
      <c r="A5" s="5">
        <v>41289</v>
      </c>
      <c r="B5" s="3">
        <f>B4+1</f>
        <v>2</v>
      </c>
      <c r="C5" s="4">
        <v>2925.2</v>
      </c>
      <c r="D5" s="4">
        <v>4380.27</v>
      </c>
      <c r="E5" s="4">
        <f t="shared" si="0"/>
        <v>1455.0700000000006</v>
      </c>
      <c r="F5" s="19">
        <v>7659.77</v>
      </c>
      <c r="G5" s="4">
        <f>F5/2</f>
        <v>3829.885</v>
      </c>
      <c r="H5" s="18">
        <f>G5-C5</f>
        <v>904.6850000000004</v>
      </c>
      <c r="I5" s="4">
        <f>H5*2</f>
        <v>1809.3700000000008</v>
      </c>
    </row>
    <row r="6" spans="1:9" ht="14.25">
      <c r="A6" s="5">
        <v>41290</v>
      </c>
      <c r="B6" s="3">
        <f aca="true" t="shared" si="1" ref="B6:B29">B5+1</f>
        <v>3</v>
      </c>
      <c r="C6" s="4">
        <v>2925.2</v>
      </c>
      <c r="D6" s="4">
        <v>2866.03</v>
      </c>
      <c r="E6" s="4">
        <f t="shared" si="0"/>
        <v>-59.16999999999962</v>
      </c>
      <c r="F6" s="19">
        <v>10525.8</v>
      </c>
      <c r="G6" s="4">
        <f>F6/3</f>
        <v>3508.6</v>
      </c>
      <c r="H6" s="18">
        <f aca="true" t="shared" si="2" ref="H6:H13">G6-C6</f>
        <v>583.4000000000001</v>
      </c>
      <c r="I6" s="4">
        <f>H6*3</f>
        <v>1750.2000000000003</v>
      </c>
    </row>
    <row r="7" spans="1:9" ht="14.25">
      <c r="A7" s="5">
        <v>41291</v>
      </c>
      <c r="B7" s="3">
        <f t="shared" si="1"/>
        <v>4</v>
      </c>
      <c r="C7" s="4">
        <v>2925.2</v>
      </c>
      <c r="D7" s="4">
        <v>2464.97</v>
      </c>
      <c r="E7" s="4">
        <f t="shared" si="0"/>
        <v>-460.23</v>
      </c>
      <c r="F7" s="19">
        <v>12990.77</v>
      </c>
      <c r="G7" s="4">
        <f>F7/4</f>
        <v>3247.6925</v>
      </c>
      <c r="H7" s="18">
        <f t="shared" si="2"/>
        <v>322.4925000000003</v>
      </c>
      <c r="I7" s="4">
        <f>H7*4</f>
        <v>1289.9700000000012</v>
      </c>
    </row>
    <row r="8" spans="1:9" ht="14.25">
      <c r="A8" s="5">
        <v>41292</v>
      </c>
      <c r="B8" s="3">
        <f t="shared" si="1"/>
        <v>5</v>
      </c>
      <c r="C8" s="4">
        <v>2925.2</v>
      </c>
      <c r="D8" s="4">
        <v>3240.26</v>
      </c>
      <c r="E8" s="4">
        <f t="shared" si="0"/>
        <v>315.0600000000004</v>
      </c>
      <c r="F8" s="19">
        <v>16231.03</v>
      </c>
      <c r="G8" s="4">
        <f>F8/5</f>
        <v>3246.206</v>
      </c>
      <c r="H8" s="18">
        <f t="shared" si="2"/>
        <v>321.0060000000003</v>
      </c>
      <c r="I8" s="4">
        <f>H8*5</f>
        <v>1605.0300000000016</v>
      </c>
    </row>
    <row r="9" spans="1:9" ht="14.25">
      <c r="A9" s="5">
        <v>41293</v>
      </c>
      <c r="B9" s="3">
        <f t="shared" si="1"/>
        <v>6</v>
      </c>
      <c r="C9" s="4">
        <v>2925.2</v>
      </c>
      <c r="D9" s="4">
        <v>3676.32</v>
      </c>
      <c r="E9" s="4">
        <f t="shared" si="0"/>
        <v>751.1200000000003</v>
      </c>
      <c r="F9" s="19">
        <v>19907.35</v>
      </c>
      <c r="G9" s="4">
        <f>F9/6</f>
        <v>3317.8916666666664</v>
      </c>
      <c r="H9" s="18">
        <f t="shared" si="2"/>
        <v>392.6916666666666</v>
      </c>
      <c r="I9" s="4">
        <f>H9*6</f>
        <v>2356.1499999999996</v>
      </c>
    </row>
    <row r="10" spans="1:9" ht="14.25">
      <c r="A10" s="5">
        <v>41294</v>
      </c>
      <c r="B10" s="3">
        <f t="shared" si="1"/>
        <v>7</v>
      </c>
      <c r="C10" s="4">
        <v>2925.2</v>
      </c>
      <c r="D10" s="4">
        <v>3109.35</v>
      </c>
      <c r="E10" s="4">
        <f t="shared" si="0"/>
        <v>184.1500000000001</v>
      </c>
      <c r="F10" s="19">
        <v>23016.7</v>
      </c>
      <c r="G10" s="4">
        <f>F10/7</f>
        <v>3288.1</v>
      </c>
      <c r="H10" s="18">
        <f t="shared" si="2"/>
        <v>362.9000000000001</v>
      </c>
      <c r="I10" s="4">
        <f>H10*7</f>
        <v>2540.3000000000006</v>
      </c>
    </row>
    <row r="11" spans="1:9" ht="14.25">
      <c r="A11" s="5">
        <v>41295</v>
      </c>
      <c r="B11" s="3">
        <f t="shared" si="1"/>
        <v>8</v>
      </c>
      <c r="C11" s="4">
        <v>2925.2</v>
      </c>
      <c r="D11" s="4">
        <v>2975.7</v>
      </c>
      <c r="E11" s="4">
        <f t="shared" si="0"/>
        <v>50.5</v>
      </c>
      <c r="F11" s="19">
        <v>25992.4</v>
      </c>
      <c r="G11" s="4">
        <f>F11/8</f>
        <v>3249.05</v>
      </c>
      <c r="H11" s="18">
        <f t="shared" si="2"/>
        <v>323.85000000000036</v>
      </c>
      <c r="I11" s="4">
        <f>H11*8</f>
        <v>2590.800000000003</v>
      </c>
    </row>
    <row r="12" spans="1:9" ht="14.25">
      <c r="A12" s="5">
        <v>41296</v>
      </c>
      <c r="B12" s="3">
        <f t="shared" si="1"/>
        <v>9</v>
      </c>
      <c r="C12" s="4">
        <v>2925.2</v>
      </c>
      <c r="D12" s="4">
        <v>2165.79</v>
      </c>
      <c r="E12" s="4">
        <f t="shared" si="0"/>
        <v>-759.4099999999999</v>
      </c>
      <c r="F12" s="19">
        <v>28158.19</v>
      </c>
      <c r="G12" s="4">
        <f>F12/9</f>
        <v>3128.6877777777777</v>
      </c>
      <c r="H12" s="18">
        <f t="shared" si="2"/>
        <v>203.48777777777786</v>
      </c>
      <c r="I12" s="4">
        <f>H12*9</f>
        <v>1831.3900000000008</v>
      </c>
    </row>
    <row r="13" spans="1:9" ht="14.25">
      <c r="A13" s="5">
        <v>41297</v>
      </c>
      <c r="B13" s="3">
        <f t="shared" si="1"/>
        <v>10</v>
      </c>
      <c r="C13" s="4">
        <v>2925.2</v>
      </c>
      <c r="D13" s="4">
        <v>3078.24</v>
      </c>
      <c r="E13" s="4">
        <f t="shared" si="0"/>
        <v>153.03999999999996</v>
      </c>
      <c r="F13" s="19">
        <v>31236.43</v>
      </c>
      <c r="G13" s="4">
        <f>F13/10</f>
        <v>3123.643</v>
      </c>
      <c r="H13" s="18">
        <f t="shared" si="2"/>
        <v>198.4430000000002</v>
      </c>
      <c r="I13" s="4">
        <f>H13*10</f>
        <v>1984.430000000002</v>
      </c>
    </row>
    <row r="14" spans="1:9" ht="14.25">
      <c r="A14" s="5">
        <v>41298</v>
      </c>
      <c r="B14" s="3">
        <f t="shared" si="1"/>
        <v>11</v>
      </c>
      <c r="C14" s="4">
        <v>2925.2</v>
      </c>
      <c r="D14" s="4"/>
      <c r="E14" s="4"/>
      <c r="F14" s="19"/>
      <c r="G14" s="4"/>
      <c r="H14" s="18"/>
      <c r="I14" s="4"/>
    </row>
    <row r="15" spans="1:9" ht="14.25">
      <c r="A15" s="5">
        <v>41299</v>
      </c>
      <c r="B15" s="3">
        <f t="shared" si="1"/>
        <v>12</v>
      </c>
      <c r="C15" s="4">
        <v>2925.2</v>
      </c>
      <c r="D15" s="4"/>
      <c r="E15" s="4"/>
      <c r="F15" s="19"/>
      <c r="G15" s="4"/>
      <c r="H15" s="18"/>
      <c r="I15" s="4"/>
    </row>
    <row r="16" spans="1:9" ht="14.25">
      <c r="A16" s="5">
        <v>41300</v>
      </c>
      <c r="B16" s="3">
        <f t="shared" si="1"/>
        <v>13</v>
      </c>
      <c r="C16" s="4">
        <v>2925.2</v>
      </c>
      <c r="D16" s="4"/>
      <c r="E16" s="4"/>
      <c r="F16" s="19"/>
      <c r="G16" s="4"/>
      <c r="H16" s="18"/>
      <c r="I16" s="4"/>
    </row>
    <row r="17" spans="1:9" ht="14.25">
      <c r="A17" s="5">
        <v>41301</v>
      </c>
      <c r="B17" s="3">
        <f t="shared" si="1"/>
        <v>14</v>
      </c>
      <c r="C17" s="4">
        <v>2925.2</v>
      </c>
      <c r="D17" s="4"/>
      <c r="E17" s="4"/>
      <c r="F17" s="19"/>
      <c r="G17" s="4"/>
      <c r="H17" s="18"/>
      <c r="I17" s="4"/>
    </row>
    <row r="18" spans="1:9" ht="14.25">
      <c r="A18" s="5">
        <v>41302</v>
      </c>
      <c r="B18" s="3">
        <f t="shared" si="1"/>
        <v>15</v>
      </c>
      <c r="C18" s="4">
        <v>2925.2</v>
      </c>
      <c r="D18" s="4"/>
      <c r="E18" s="4"/>
      <c r="F18" s="19"/>
      <c r="G18" s="4"/>
      <c r="H18" s="18"/>
      <c r="I18" s="4"/>
    </row>
    <row r="19" spans="1:9" ht="14.25">
      <c r="A19" s="5">
        <v>41303</v>
      </c>
      <c r="B19" s="3">
        <f t="shared" si="1"/>
        <v>16</v>
      </c>
      <c r="C19" s="4">
        <v>2925.2</v>
      </c>
      <c r="D19" s="4"/>
      <c r="E19" s="4"/>
      <c r="F19" s="19"/>
      <c r="G19" s="4"/>
      <c r="H19" s="18"/>
      <c r="I19" s="4"/>
    </row>
    <row r="20" spans="1:9" ht="14.25">
      <c r="A20" s="5">
        <v>41304</v>
      </c>
      <c r="B20" s="3">
        <f t="shared" si="1"/>
        <v>17</v>
      </c>
      <c r="C20" s="4">
        <v>2925.2</v>
      </c>
      <c r="D20" s="4"/>
      <c r="E20" s="4"/>
      <c r="F20" s="19"/>
      <c r="G20" s="4"/>
      <c r="H20" s="18"/>
      <c r="I20" s="4"/>
    </row>
    <row r="21" spans="1:9" ht="14.25">
      <c r="A21" s="5">
        <v>41305</v>
      </c>
      <c r="B21" s="3">
        <f t="shared" si="1"/>
        <v>18</v>
      </c>
      <c r="C21" s="4">
        <v>2925.2</v>
      </c>
      <c r="D21" s="4"/>
      <c r="E21" s="4"/>
      <c r="F21" s="19"/>
      <c r="G21" s="4"/>
      <c r="H21" s="18"/>
      <c r="I21" s="4"/>
    </row>
    <row r="22" spans="1:9" ht="14.25">
      <c r="A22" s="5">
        <v>41306</v>
      </c>
      <c r="B22" s="3">
        <f t="shared" si="1"/>
        <v>19</v>
      </c>
      <c r="C22" s="4">
        <v>2925.2</v>
      </c>
      <c r="D22" s="4"/>
      <c r="E22" s="4"/>
      <c r="F22" s="19"/>
      <c r="G22" s="4"/>
      <c r="H22" s="18"/>
      <c r="I22" s="4"/>
    </row>
    <row r="23" spans="1:9" ht="14.25">
      <c r="A23" s="5">
        <v>41307</v>
      </c>
      <c r="B23" s="3">
        <f t="shared" si="1"/>
        <v>20</v>
      </c>
      <c r="C23" s="4">
        <v>2925.2</v>
      </c>
      <c r="D23" s="4"/>
      <c r="E23" s="4"/>
      <c r="F23" s="19"/>
      <c r="G23" s="4"/>
      <c r="H23" s="18"/>
      <c r="I23" s="4"/>
    </row>
    <row r="24" spans="1:9" ht="14.25">
      <c r="A24" s="5">
        <v>41308</v>
      </c>
      <c r="B24" s="3">
        <f t="shared" si="1"/>
        <v>21</v>
      </c>
      <c r="C24" s="4">
        <v>2925.2</v>
      </c>
      <c r="D24" s="4"/>
      <c r="E24" s="4"/>
      <c r="F24" s="19"/>
      <c r="G24" s="4"/>
      <c r="H24" s="18"/>
      <c r="I24" s="4"/>
    </row>
    <row r="25" spans="1:9" ht="14.25">
      <c r="A25" s="5">
        <v>41309</v>
      </c>
      <c r="B25" s="3">
        <f t="shared" si="1"/>
        <v>22</v>
      </c>
      <c r="C25" s="4">
        <v>2925.2</v>
      </c>
      <c r="D25" s="4"/>
      <c r="E25" s="4"/>
      <c r="F25" s="19"/>
      <c r="G25" s="4"/>
      <c r="H25" s="18"/>
      <c r="I25" s="4"/>
    </row>
    <row r="26" spans="1:9" ht="14.25">
      <c r="A26" s="5">
        <v>41310</v>
      </c>
      <c r="B26" s="3">
        <f t="shared" si="1"/>
        <v>23</v>
      </c>
      <c r="C26" s="4">
        <v>2925.2</v>
      </c>
      <c r="D26" s="4"/>
      <c r="E26" s="4"/>
      <c r="F26" s="19"/>
      <c r="G26" s="4"/>
      <c r="H26" s="18"/>
      <c r="I26" s="4"/>
    </row>
    <row r="27" spans="1:9" ht="14.25">
      <c r="A27" s="5">
        <v>41311</v>
      </c>
      <c r="B27" s="3">
        <f t="shared" si="1"/>
        <v>24</v>
      </c>
      <c r="C27" s="4">
        <v>2925.2</v>
      </c>
      <c r="D27" s="4"/>
      <c r="E27" s="4"/>
      <c r="F27" s="19"/>
      <c r="G27" s="4"/>
      <c r="H27" s="18"/>
      <c r="I27" s="4"/>
    </row>
    <row r="28" spans="1:9" ht="14.25">
      <c r="A28" s="5">
        <v>41312</v>
      </c>
      <c r="B28" s="3">
        <f t="shared" si="1"/>
        <v>25</v>
      </c>
      <c r="C28" s="4">
        <v>2925.2</v>
      </c>
      <c r="D28" s="4"/>
      <c r="E28" s="4"/>
      <c r="F28" s="19"/>
      <c r="G28" s="4"/>
      <c r="H28" s="18"/>
      <c r="I28" s="4"/>
    </row>
    <row r="29" spans="1:9" ht="14.25">
      <c r="A29" s="5">
        <v>41313</v>
      </c>
      <c r="B29" s="3">
        <f t="shared" si="1"/>
        <v>26</v>
      </c>
      <c r="C29" s="4">
        <v>2925.2</v>
      </c>
      <c r="D29" s="4"/>
      <c r="E29" s="4"/>
      <c r="F29" s="19"/>
      <c r="G29" s="4"/>
      <c r="H29" s="18"/>
      <c r="I29" s="4"/>
    </row>
    <row r="30" spans="1:9" ht="14.25">
      <c r="A30" s="5" t="s">
        <v>10</v>
      </c>
      <c r="B30" s="3"/>
      <c r="C30" s="2" t="s">
        <v>8</v>
      </c>
      <c r="D30" s="2" t="s">
        <v>8</v>
      </c>
      <c r="E30" s="2" t="s">
        <v>8</v>
      </c>
      <c r="F30" s="4"/>
      <c r="G30" s="4"/>
      <c r="H30" s="4"/>
      <c r="I30" s="4"/>
    </row>
    <row r="31" spans="1:9" ht="14.25">
      <c r="A31" s="8"/>
      <c r="B31" s="9"/>
      <c r="C31" s="12"/>
      <c r="D31" s="12"/>
      <c r="E31" s="12"/>
      <c r="F31" s="10"/>
      <c r="G31" s="10"/>
      <c r="H31" s="10"/>
      <c r="I31" s="10"/>
    </row>
    <row r="32" spans="1:3" ht="14.25">
      <c r="A32" t="s">
        <v>11</v>
      </c>
      <c r="C32" s="13" t="s">
        <v>20</v>
      </c>
    </row>
    <row r="33" spans="1:3" ht="14.25">
      <c r="A33" s="11" t="s">
        <v>12</v>
      </c>
      <c r="C33" s="13" t="s">
        <v>16</v>
      </c>
    </row>
    <row r="34" spans="1:3" ht="14.25">
      <c r="A34" s="11" t="s">
        <v>13</v>
      </c>
      <c r="C34" s="13" t="s">
        <v>17</v>
      </c>
    </row>
    <row r="35" spans="1:3" ht="14.25">
      <c r="A35" s="11" t="s">
        <v>18</v>
      </c>
      <c r="C35" s="13" t="s">
        <v>21</v>
      </c>
    </row>
    <row r="36" spans="1:3" ht="14.25">
      <c r="A36" s="11" t="s">
        <v>14</v>
      </c>
      <c r="C36" s="13" t="s">
        <v>22</v>
      </c>
    </row>
    <row r="39" spans="1:10" ht="19.5" customHeight="1">
      <c r="A39" s="21" t="s">
        <v>31</v>
      </c>
      <c r="B39" s="21"/>
      <c r="C39" s="21"/>
      <c r="D39" s="21"/>
      <c r="E39" s="21"/>
      <c r="F39" s="21"/>
      <c r="G39" s="21"/>
      <c r="H39" s="21"/>
      <c r="I39" s="21"/>
      <c r="J39" s="21"/>
    </row>
    <row r="40" spans="1:10" ht="33.75" customHeight="1">
      <c r="A40" s="21" t="s">
        <v>32</v>
      </c>
      <c r="B40" s="21"/>
      <c r="C40" s="21"/>
      <c r="D40" s="21"/>
      <c r="E40" s="21"/>
      <c r="F40" s="21"/>
      <c r="G40" s="21"/>
      <c r="H40" s="21"/>
      <c r="I40" s="21"/>
      <c r="J40" s="21"/>
    </row>
    <row r="41" spans="1:10" ht="22.5" customHeight="1">
      <c r="A41" s="21" t="s">
        <v>33</v>
      </c>
      <c r="B41" s="21"/>
      <c r="C41" s="21"/>
      <c r="D41" s="21"/>
      <c r="E41" s="21"/>
      <c r="F41" s="21"/>
      <c r="G41" s="21"/>
      <c r="H41" s="21"/>
      <c r="I41" s="21"/>
      <c r="J41" s="21"/>
    </row>
    <row r="42" spans="1:10" ht="38.25" customHeight="1">
      <c r="A42" s="21" t="s">
        <v>34</v>
      </c>
      <c r="B42" s="21"/>
      <c r="C42" s="21"/>
      <c r="D42" s="21"/>
      <c r="E42" s="21"/>
      <c r="F42" s="21"/>
      <c r="G42" s="21"/>
      <c r="H42" s="21"/>
      <c r="I42" s="21"/>
      <c r="J42" s="21"/>
    </row>
    <row r="43" spans="1:10" ht="29.25" customHeight="1">
      <c r="A43" s="21" t="s">
        <v>35</v>
      </c>
      <c r="B43" s="21"/>
      <c r="C43" s="21"/>
      <c r="D43" s="21"/>
      <c r="E43" s="21"/>
      <c r="F43" s="21"/>
      <c r="G43" s="21"/>
      <c r="H43" s="21"/>
      <c r="I43" s="21"/>
      <c r="J43" s="21"/>
    </row>
  </sheetData>
  <mergeCells count="10">
    <mergeCell ref="A42:J42"/>
    <mergeCell ref="A43:J43"/>
    <mergeCell ref="A1:I1"/>
    <mergeCell ref="A39:J39"/>
    <mergeCell ref="A40:J40"/>
    <mergeCell ref="A41:J41"/>
    <mergeCell ref="C2:E2"/>
    <mergeCell ref="F2:I2"/>
    <mergeCell ref="A2:A3"/>
    <mergeCell ref="B2:B3"/>
  </mergeCells>
  <printOptions/>
  <pageMargins left="0.33" right="0.16" top="0.51" bottom="0.48"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U35"/>
  <sheetViews>
    <sheetView tabSelected="1" workbookViewId="0" topLeftCell="A1">
      <selection activeCell="E13" sqref="E13"/>
    </sheetView>
  </sheetViews>
  <sheetFormatPr defaultColWidth="9.00390625" defaultRowHeight="15" customHeight="1"/>
  <cols>
    <col min="1" max="1" width="8.25390625" style="15" customWidth="1"/>
    <col min="2" max="2" width="7.50390625" style="15" customWidth="1"/>
    <col min="3" max="4" width="9.00390625" style="15" customWidth="1"/>
    <col min="5" max="5" width="7.50390625" style="15" customWidth="1"/>
    <col min="6" max="6" width="6.75390625" style="15" customWidth="1"/>
    <col min="7" max="16" width="6.25390625" style="15" customWidth="1"/>
    <col min="17" max="17" width="7.375" style="15" customWidth="1"/>
    <col min="18" max="18" width="9.625" style="15" customWidth="1"/>
    <col min="19" max="16384" width="9.00390625" style="15" customWidth="1"/>
  </cols>
  <sheetData>
    <row r="1" spans="1:21" ht="19.5" customHeight="1">
      <c r="A1" s="22" t="s">
        <v>38</v>
      </c>
      <c r="B1" s="22"/>
      <c r="C1" s="22"/>
      <c r="D1" s="22"/>
      <c r="E1" s="22"/>
      <c r="F1" s="22"/>
      <c r="G1" s="22"/>
      <c r="H1" s="22"/>
      <c r="I1" s="22"/>
      <c r="J1" s="22"/>
      <c r="K1" s="22"/>
      <c r="L1" s="22"/>
      <c r="M1" s="22"/>
      <c r="N1" s="22"/>
      <c r="O1" s="22"/>
      <c r="P1" s="22"/>
      <c r="Q1" s="22"/>
      <c r="R1" s="22"/>
      <c r="S1" s="22"/>
      <c r="T1" s="22"/>
      <c r="U1" s="22"/>
    </row>
    <row r="2" spans="1:21" ht="15" customHeight="1">
      <c r="A2" s="27" t="s">
        <v>23</v>
      </c>
      <c r="B2" s="26" t="s">
        <v>39</v>
      </c>
      <c r="C2" s="26"/>
      <c r="D2" s="26"/>
      <c r="E2" s="26"/>
      <c r="F2" s="26" t="s">
        <v>40</v>
      </c>
      <c r="G2" s="26"/>
      <c r="H2" s="26"/>
      <c r="I2" s="26"/>
      <c r="J2" s="26" t="s">
        <v>41</v>
      </c>
      <c r="K2" s="26"/>
      <c r="L2" s="26"/>
      <c r="M2" s="26"/>
      <c r="N2" s="26" t="s">
        <v>42</v>
      </c>
      <c r="O2" s="26"/>
      <c r="P2" s="26"/>
      <c r="Q2" s="26"/>
      <c r="R2" s="26" t="s">
        <v>43</v>
      </c>
      <c r="S2" s="26"/>
      <c r="T2" s="26"/>
      <c r="U2" s="26"/>
    </row>
    <row r="3" spans="1:21" ht="15" customHeight="1">
      <c r="A3" s="28"/>
      <c r="B3" s="14" t="s">
        <v>24</v>
      </c>
      <c r="C3" s="14" t="s">
        <v>25</v>
      </c>
      <c r="D3" s="14" t="s">
        <v>26</v>
      </c>
      <c r="E3" s="14" t="s">
        <v>27</v>
      </c>
      <c r="F3" s="14" t="s">
        <v>24</v>
      </c>
      <c r="G3" s="14" t="s">
        <v>25</v>
      </c>
      <c r="H3" s="14" t="s">
        <v>26</v>
      </c>
      <c r="I3" s="14" t="s">
        <v>27</v>
      </c>
      <c r="J3" s="14" t="s">
        <v>24</v>
      </c>
      <c r="K3" s="14" t="s">
        <v>25</v>
      </c>
      <c r="L3" s="14" t="s">
        <v>26</v>
      </c>
      <c r="M3" s="14" t="s">
        <v>27</v>
      </c>
      <c r="N3" s="14" t="s">
        <v>24</v>
      </c>
      <c r="O3" s="14" t="s">
        <v>25</v>
      </c>
      <c r="P3" s="14" t="s">
        <v>26</v>
      </c>
      <c r="Q3" s="14" t="s">
        <v>27</v>
      </c>
      <c r="R3" s="14" t="s">
        <v>24</v>
      </c>
      <c r="S3" s="14" t="s">
        <v>25</v>
      </c>
      <c r="T3" s="14" t="s">
        <v>26</v>
      </c>
      <c r="U3" s="14" t="s">
        <v>27</v>
      </c>
    </row>
    <row r="4" spans="1:21" ht="15" customHeight="1">
      <c r="A4" s="16">
        <v>41288</v>
      </c>
      <c r="B4" s="14">
        <v>731.3</v>
      </c>
      <c r="C4" s="14">
        <v>376.7</v>
      </c>
      <c r="D4" s="14">
        <f>C4-B4</f>
        <v>-354.59999999999997</v>
      </c>
      <c r="E4" s="14"/>
      <c r="F4" s="14">
        <v>731.3</v>
      </c>
      <c r="G4" s="14">
        <v>1531.3</v>
      </c>
      <c r="H4" s="14">
        <f aca="true" t="shared" si="0" ref="H4:H9">G4-F4</f>
        <v>800</v>
      </c>
      <c r="I4" s="14"/>
      <c r="J4" s="14">
        <v>731.3</v>
      </c>
      <c r="K4" s="14">
        <v>476.8</v>
      </c>
      <c r="L4" s="14">
        <f>K4-J4</f>
        <v>-254.49999999999994</v>
      </c>
      <c r="M4" s="14"/>
      <c r="N4" s="14">
        <v>731.3</v>
      </c>
      <c r="O4" s="14">
        <v>855.7</v>
      </c>
      <c r="P4" s="14">
        <f>O4-N4</f>
        <v>124.40000000000009</v>
      </c>
      <c r="Q4" s="14"/>
      <c r="R4" s="14"/>
      <c r="S4" s="14"/>
      <c r="T4" s="14"/>
      <c r="U4" s="14"/>
    </row>
    <row r="5" spans="1:21" ht="15" customHeight="1">
      <c r="A5" s="16">
        <v>41289</v>
      </c>
      <c r="B5" s="14">
        <v>731.3</v>
      </c>
      <c r="C5" s="14">
        <v>755.66</v>
      </c>
      <c r="D5" s="14">
        <f>C5-B5</f>
        <v>24.360000000000014</v>
      </c>
      <c r="E5" s="14">
        <v>-330.24</v>
      </c>
      <c r="F5" s="14">
        <v>731.3</v>
      </c>
      <c r="G5" s="14">
        <v>1625.5</v>
      </c>
      <c r="H5" s="14">
        <f t="shared" si="0"/>
        <v>894.2</v>
      </c>
      <c r="I5" s="14">
        <v>1694.2</v>
      </c>
      <c r="J5" s="14"/>
      <c r="K5" s="14"/>
      <c r="L5" s="14"/>
      <c r="M5" s="14"/>
      <c r="N5" s="14">
        <v>731.3</v>
      </c>
      <c r="O5" s="14">
        <v>856.61</v>
      </c>
      <c r="P5" s="14">
        <f>O5-N5</f>
        <v>125.31000000000006</v>
      </c>
      <c r="Q5" s="14">
        <v>249.71</v>
      </c>
      <c r="R5" s="14">
        <v>731.3</v>
      </c>
      <c r="S5" s="14">
        <v>1142.5</v>
      </c>
      <c r="T5" s="14">
        <f>S5-R5</f>
        <v>411.20000000000005</v>
      </c>
      <c r="U5" s="14">
        <v>411.2</v>
      </c>
    </row>
    <row r="6" spans="1:21" ht="15" customHeight="1">
      <c r="A6" s="16">
        <v>41290</v>
      </c>
      <c r="B6" s="14"/>
      <c r="C6" s="14"/>
      <c r="D6" s="14"/>
      <c r="E6" s="14"/>
      <c r="F6" s="14">
        <v>731.3</v>
      </c>
      <c r="G6" s="14">
        <v>473.02</v>
      </c>
      <c r="H6" s="14">
        <f t="shared" si="0"/>
        <v>-258.28</v>
      </c>
      <c r="I6" s="14">
        <v>1435.92</v>
      </c>
      <c r="J6" s="14">
        <v>731.3</v>
      </c>
      <c r="K6" s="14">
        <v>850.34</v>
      </c>
      <c r="L6" s="14">
        <f>K6-J6</f>
        <v>119.04000000000008</v>
      </c>
      <c r="M6" s="14">
        <v>-135.46</v>
      </c>
      <c r="N6" s="14">
        <v>731.3</v>
      </c>
      <c r="O6" s="14">
        <v>490.17</v>
      </c>
      <c r="P6" s="14">
        <v>-241.13</v>
      </c>
      <c r="Q6" s="14">
        <v>8.58</v>
      </c>
      <c r="R6" s="14">
        <v>731.3</v>
      </c>
      <c r="S6" s="14">
        <v>1052.5</v>
      </c>
      <c r="T6" s="14">
        <f>S6-R6</f>
        <v>321.20000000000005</v>
      </c>
      <c r="U6" s="14">
        <v>732.4</v>
      </c>
    </row>
    <row r="7" spans="1:21" ht="15" customHeight="1">
      <c r="A7" s="16">
        <v>41291</v>
      </c>
      <c r="B7" s="14"/>
      <c r="C7" s="14"/>
      <c r="D7" s="14"/>
      <c r="E7" s="14"/>
      <c r="F7" s="14">
        <v>731.3</v>
      </c>
      <c r="G7" s="14">
        <v>556.46</v>
      </c>
      <c r="H7" s="14">
        <f t="shared" si="0"/>
        <v>-174.83999999999992</v>
      </c>
      <c r="I7" s="14">
        <v>1261.08</v>
      </c>
      <c r="J7" s="14">
        <v>731.3</v>
      </c>
      <c r="K7" s="14">
        <v>747.28</v>
      </c>
      <c r="L7" s="14">
        <f>K7-J7</f>
        <v>15.980000000000018</v>
      </c>
      <c r="M7" s="14">
        <v>-119.48</v>
      </c>
      <c r="N7" s="14">
        <v>731.3</v>
      </c>
      <c r="O7" s="14">
        <v>510.3</v>
      </c>
      <c r="P7" s="14">
        <f>O7-N7</f>
        <v>-220.99999999999994</v>
      </c>
      <c r="Q7" s="14">
        <v>-212.42</v>
      </c>
      <c r="R7" s="14">
        <v>731.3</v>
      </c>
      <c r="S7" s="14">
        <v>622.3</v>
      </c>
      <c r="T7" s="14">
        <f>S7-R7</f>
        <v>-109</v>
      </c>
      <c r="U7" s="14">
        <v>623.4</v>
      </c>
    </row>
    <row r="8" spans="1:21" ht="15" customHeight="1">
      <c r="A8" s="16">
        <v>41292</v>
      </c>
      <c r="B8" s="14">
        <v>731.3</v>
      </c>
      <c r="C8" s="14">
        <v>813.81</v>
      </c>
      <c r="D8" s="14">
        <f>C8-B8</f>
        <v>82.50999999999999</v>
      </c>
      <c r="E8" s="14">
        <v>-247.73</v>
      </c>
      <c r="F8" s="14">
        <v>200</v>
      </c>
      <c r="G8" s="14">
        <v>186.35</v>
      </c>
      <c r="H8" s="14">
        <f t="shared" si="0"/>
        <v>-13.650000000000006</v>
      </c>
      <c r="I8" s="14">
        <v>1247.43</v>
      </c>
      <c r="J8" s="14">
        <v>731.3</v>
      </c>
      <c r="K8" s="14">
        <v>608.4</v>
      </c>
      <c r="L8" s="14">
        <f>K8-J8</f>
        <v>-122.89999999999998</v>
      </c>
      <c r="M8" s="14">
        <v>-242.4</v>
      </c>
      <c r="N8" s="14"/>
      <c r="O8" s="14"/>
      <c r="P8" s="14"/>
      <c r="Q8" s="14"/>
      <c r="R8" s="14">
        <v>1400</v>
      </c>
      <c r="S8" s="14">
        <v>1631.7</v>
      </c>
      <c r="T8" s="14">
        <f>S8-R8</f>
        <v>231.70000000000005</v>
      </c>
      <c r="U8" s="14">
        <v>855.1</v>
      </c>
    </row>
    <row r="9" spans="1:21" ht="15" customHeight="1">
      <c r="A9" s="16">
        <v>41293</v>
      </c>
      <c r="B9" s="14">
        <v>731.3</v>
      </c>
      <c r="C9" s="14">
        <v>810.97</v>
      </c>
      <c r="D9" s="14">
        <v>79.7</v>
      </c>
      <c r="E9" s="14">
        <v>-168</v>
      </c>
      <c r="F9" s="14">
        <v>731.3</v>
      </c>
      <c r="G9" s="14">
        <v>809.37</v>
      </c>
      <c r="H9" s="14">
        <f t="shared" si="0"/>
        <v>78.07000000000005</v>
      </c>
      <c r="I9" s="14" t="s">
        <v>44</v>
      </c>
      <c r="J9" s="20"/>
      <c r="K9" s="14">
        <v>2049.7</v>
      </c>
      <c r="L9" s="14">
        <v>1318.4</v>
      </c>
      <c r="M9" s="14">
        <v>1067</v>
      </c>
      <c r="N9" s="14"/>
      <c r="O9" s="14"/>
      <c r="P9" s="14"/>
      <c r="Q9" s="14"/>
      <c r="R9" s="14"/>
      <c r="S9" s="14"/>
      <c r="T9" s="14"/>
      <c r="U9" s="14"/>
    </row>
    <row r="10" spans="1:21" ht="15" customHeight="1">
      <c r="A10" s="16">
        <v>41294</v>
      </c>
      <c r="B10" s="14">
        <v>731.3</v>
      </c>
      <c r="C10" s="14">
        <v>938.94</v>
      </c>
      <c r="D10" s="14">
        <v>207.64</v>
      </c>
      <c r="E10" s="14">
        <v>415.28</v>
      </c>
      <c r="F10" s="14"/>
      <c r="G10" s="14"/>
      <c r="H10" s="14"/>
      <c r="I10" s="14"/>
      <c r="J10" s="14">
        <v>731.3</v>
      </c>
      <c r="K10" s="14">
        <v>349.27</v>
      </c>
      <c r="L10" s="14">
        <v>-328.03</v>
      </c>
      <c r="M10" s="14">
        <v>748</v>
      </c>
      <c r="N10" s="14">
        <v>731.3</v>
      </c>
      <c r="O10" s="14">
        <v>643.64</v>
      </c>
      <c r="P10" s="14">
        <v>-87.66</v>
      </c>
      <c r="Q10" s="14">
        <v>-300</v>
      </c>
      <c r="R10" s="14">
        <v>731.3</v>
      </c>
      <c r="S10" s="14">
        <v>1159.27</v>
      </c>
      <c r="T10" s="14">
        <v>427.97</v>
      </c>
      <c r="U10" s="14">
        <v>1283</v>
      </c>
    </row>
    <row r="11" spans="1:21" ht="15" customHeight="1">
      <c r="A11" s="16">
        <v>41295</v>
      </c>
      <c r="B11" s="14"/>
      <c r="C11" s="14"/>
      <c r="D11" s="14"/>
      <c r="E11" s="14"/>
      <c r="F11" s="14">
        <v>731.3</v>
      </c>
      <c r="G11" s="14">
        <v>1155.6</v>
      </c>
      <c r="H11" s="14">
        <v>424.3</v>
      </c>
      <c r="I11" s="14">
        <v>1749.8</v>
      </c>
      <c r="J11" s="14">
        <v>731.3</v>
      </c>
      <c r="K11" s="14">
        <v>1121.28</v>
      </c>
      <c r="L11" s="14">
        <v>390</v>
      </c>
      <c r="M11" s="14">
        <v>1138</v>
      </c>
      <c r="N11" s="14">
        <v>731.3</v>
      </c>
      <c r="O11" s="14">
        <v>181.32</v>
      </c>
      <c r="P11" s="14">
        <v>-550</v>
      </c>
      <c r="Q11" s="14">
        <v>-850</v>
      </c>
      <c r="R11" s="14">
        <v>731.3</v>
      </c>
      <c r="S11" s="14">
        <v>462.7</v>
      </c>
      <c r="T11" s="14">
        <v>-268.6</v>
      </c>
      <c r="U11" s="14">
        <v>1014.5</v>
      </c>
    </row>
    <row r="12" spans="1:21" ht="15" customHeight="1">
      <c r="A12" s="16">
        <v>41296</v>
      </c>
      <c r="B12" s="14"/>
      <c r="C12" s="14"/>
      <c r="D12" s="14"/>
      <c r="E12" s="14"/>
      <c r="F12" s="14">
        <v>731.3</v>
      </c>
      <c r="G12" s="14">
        <v>214.4</v>
      </c>
      <c r="H12" s="14">
        <v>-516.9</v>
      </c>
      <c r="I12" s="14">
        <v>1232.9</v>
      </c>
      <c r="J12" s="14">
        <v>731.3</v>
      </c>
      <c r="K12" s="14">
        <v>722.47</v>
      </c>
      <c r="L12" s="14">
        <v>-8.83</v>
      </c>
      <c r="M12" s="14">
        <v>1129</v>
      </c>
      <c r="N12" s="14">
        <v>731.3</v>
      </c>
      <c r="O12" s="14">
        <v>358.24</v>
      </c>
      <c r="P12" s="14">
        <v>-373.06</v>
      </c>
      <c r="Q12" s="14">
        <v>-1223</v>
      </c>
      <c r="R12" s="14">
        <v>731.3</v>
      </c>
      <c r="S12" s="14">
        <v>795.2</v>
      </c>
      <c r="T12" s="14">
        <v>63.9</v>
      </c>
      <c r="U12" s="14">
        <v>1078.37</v>
      </c>
    </row>
    <row r="13" spans="1:21" ht="15" customHeight="1">
      <c r="A13" s="16">
        <v>41297</v>
      </c>
      <c r="B13" s="14">
        <v>731.3</v>
      </c>
      <c r="C13" s="14">
        <v>759.08</v>
      </c>
      <c r="D13" s="14">
        <f>C13-B13</f>
        <v>27.780000000000086</v>
      </c>
      <c r="E13" s="14">
        <v>443.06</v>
      </c>
      <c r="F13" s="14">
        <v>731.3</v>
      </c>
      <c r="G13" s="14">
        <v>1264.74</v>
      </c>
      <c r="H13" s="14">
        <f>G13-F13</f>
        <v>533.44</v>
      </c>
      <c r="I13" s="14">
        <v>1766.34</v>
      </c>
      <c r="J13" s="14">
        <v>731.3</v>
      </c>
      <c r="K13" s="14">
        <v>784.88</v>
      </c>
      <c r="L13" s="14">
        <f>K13-J13</f>
        <v>53.58000000000004</v>
      </c>
      <c r="M13" s="14">
        <v>1182.58</v>
      </c>
      <c r="N13" s="14">
        <v>731.3</v>
      </c>
      <c r="O13" s="14">
        <v>269.54</v>
      </c>
      <c r="P13" s="14">
        <f>O13-N13</f>
        <v>-461.75999999999993</v>
      </c>
      <c r="Q13" s="14">
        <v>-1684.8</v>
      </c>
      <c r="R13" s="14"/>
      <c r="S13" s="14"/>
      <c r="T13" s="14"/>
      <c r="U13" s="14"/>
    </row>
    <row r="14" spans="1:21" ht="15" customHeight="1">
      <c r="A14" s="16">
        <v>41298</v>
      </c>
      <c r="B14" s="14"/>
      <c r="C14" s="14"/>
      <c r="D14" s="14"/>
      <c r="E14" s="14"/>
      <c r="F14" s="14"/>
      <c r="G14" s="14"/>
      <c r="H14" s="14"/>
      <c r="I14" s="14"/>
      <c r="J14" s="14"/>
      <c r="K14" s="14"/>
      <c r="L14" s="14"/>
      <c r="M14" s="14"/>
      <c r="N14" s="14"/>
      <c r="O14" s="14"/>
      <c r="P14" s="14"/>
      <c r="Q14" s="14"/>
      <c r="R14" s="14"/>
      <c r="S14" s="14"/>
      <c r="T14" s="14"/>
      <c r="U14" s="14"/>
    </row>
    <row r="15" spans="1:21" ht="15" customHeight="1">
      <c r="A15" s="16">
        <v>41299</v>
      </c>
      <c r="B15" s="14"/>
      <c r="C15" s="14"/>
      <c r="D15" s="14"/>
      <c r="E15" s="14"/>
      <c r="F15" s="14"/>
      <c r="G15" s="14"/>
      <c r="H15" s="14"/>
      <c r="I15" s="14"/>
      <c r="J15" s="14"/>
      <c r="K15" s="14"/>
      <c r="L15" s="14"/>
      <c r="M15" s="14"/>
      <c r="N15" s="14"/>
      <c r="O15" s="14"/>
      <c r="P15" s="14"/>
      <c r="Q15" s="14"/>
      <c r="R15" s="14"/>
      <c r="S15" s="14"/>
      <c r="T15" s="14"/>
      <c r="U15" s="14"/>
    </row>
    <row r="16" spans="1:21" ht="15" customHeight="1">
      <c r="A16" s="16">
        <v>41300</v>
      </c>
      <c r="B16" s="14"/>
      <c r="C16" s="14"/>
      <c r="D16" s="14"/>
      <c r="E16" s="14"/>
      <c r="F16" s="14"/>
      <c r="G16" s="14"/>
      <c r="H16" s="14"/>
      <c r="I16" s="14"/>
      <c r="J16" s="14"/>
      <c r="K16" s="14"/>
      <c r="L16" s="14"/>
      <c r="M16" s="14"/>
      <c r="N16" s="14"/>
      <c r="O16" s="14"/>
      <c r="P16" s="14"/>
      <c r="Q16" s="14"/>
      <c r="R16" s="14"/>
      <c r="S16" s="14"/>
      <c r="T16" s="14"/>
      <c r="U16" s="14"/>
    </row>
    <row r="17" spans="1:21" ht="15" customHeight="1">
      <c r="A17" s="16">
        <v>41301</v>
      </c>
      <c r="B17" s="14"/>
      <c r="C17" s="14"/>
      <c r="D17" s="14"/>
      <c r="E17" s="14"/>
      <c r="F17" s="14"/>
      <c r="G17" s="14"/>
      <c r="H17" s="14"/>
      <c r="I17" s="14"/>
      <c r="J17" s="14"/>
      <c r="K17" s="14"/>
      <c r="L17" s="14"/>
      <c r="M17" s="14"/>
      <c r="N17" s="14"/>
      <c r="O17" s="14"/>
      <c r="P17" s="14"/>
      <c r="Q17" s="14"/>
      <c r="R17" s="14"/>
      <c r="S17" s="14"/>
      <c r="T17" s="14"/>
      <c r="U17" s="14"/>
    </row>
    <row r="18" spans="1:21" ht="15" customHeight="1">
      <c r="A18" s="16">
        <v>41302</v>
      </c>
      <c r="B18" s="14"/>
      <c r="C18" s="14"/>
      <c r="D18" s="14"/>
      <c r="E18" s="14"/>
      <c r="F18" s="14"/>
      <c r="G18" s="14"/>
      <c r="H18" s="14"/>
      <c r="I18" s="14"/>
      <c r="J18" s="14"/>
      <c r="K18" s="14"/>
      <c r="L18" s="14"/>
      <c r="M18" s="14"/>
      <c r="N18" s="14"/>
      <c r="O18" s="14"/>
      <c r="P18" s="14"/>
      <c r="Q18" s="14"/>
      <c r="R18" s="14"/>
      <c r="S18" s="14"/>
      <c r="T18" s="14"/>
      <c r="U18" s="14"/>
    </row>
    <row r="19" spans="1:21" ht="15" customHeight="1">
      <c r="A19" s="16">
        <v>41303</v>
      </c>
      <c r="B19" s="14"/>
      <c r="C19" s="14"/>
      <c r="D19" s="14"/>
      <c r="E19" s="14"/>
      <c r="F19" s="14"/>
      <c r="G19" s="14"/>
      <c r="H19" s="14"/>
      <c r="I19" s="14"/>
      <c r="J19" s="14"/>
      <c r="K19" s="14"/>
      <c r="L19" s="14"/>
      <c r="M19" s="14"/>
      <c r="N19" s="14"/>
      <c r="O19" s="14"/>
      <c r="P19" s="14"/>
      <c r="Q19" s="14"/>
      <c r="R19" s="14"/>
      <c r="S19" s="14"/>
      <c r="T19" s="14"/>
      <c r="U19" s="14"/>
    </row>
    <row r="20" spans="1:21" ht="15" customHeight="1">
      <c r="A20" s="16">
        <v>41304</v>
      </c>
      <c r="B20" s="14"/>
      <c r="C20" s="14"/>
      <c r="D20" s="14"/>
      <c r="E20" s="14"/>
      <c r="F20" s="14"/>
      <c r="G20" s="14"/>
      <c r="H20" s="14"/>
      <c r="I20" s="14"/>
      <c r="J20" s="14"/>
      <c r="K20" s="14"/>
      <c r="L20" s="14"/>
      <c r="M20" s="14"/>
      <c r="N20" s="14"/>
      <c r="O20" s="14"/>
      <c r="P20" s="14"/>
      <c r="Q20" s="14"/>
      <c r="R20" s="14"/>
      <c r="S20" s="14"/>
      <c r="T20" s="14"/>
      <c r="U20" s="14"/>
    </row>
    <row r="21" spans="1:21" ht="15" customHeight="1">
      <c r="A21" s="16">
        <v>41305</v>
      </c>
      <c r="B21" s="14"/>
      <c r="C21" s="14"/>
      <c r="D21" s="14"/>
      <c r="E21" s="14"/>
      <c r="F21" s="14"/>
      <c r="G21" s="14"/>
      <c r="H21" s="14"/>
      <c r="I21" s="14"/>
      <c r="J21" s="14"/>
      <c r="K21" s="14"/>
      <c r="L21" s="14"/>
      <c r="M21" s="14"/>
      <c r="N21" s="14"/>
      <c r="O21" s="14"/>
      <c r="P21" s="14"/>
      <c r="Q21" s="14"/>
      <c r="R21" s="14"/>
      <c r="S21" s="14"/>
      <c r="T21" s="14"/>
      <c r="U21" s="14"/>
    </row>
    <row r="22" spans="1:21" ht="15" customHeight="1">
      <c r="A22" s="16">
        <v>41306</v>
      </c>
      <c r="B22" s="14"/>
      <c r="C22" s="14"/>
      <c r="D22" s="14"/>
      <c r="E22" s="14"/>
      <c r="F22" s="14"/>
      <c r="G22" s="14"/>
      <c r="H22" s="14"/>
      <c r="I22" s="14"/>
      <c r="J22" s="14"/>
      <c r="K22" s="14"/>
      <c r="L22" s="14"/>
      <c r="M22" s="14"/>
      <c r="N22" s="14"/>
      <c r="O22" s="14"/>
      <c r="P22" s="14"/>
      <c r="Q22" s="14"/>
      <c r="R22" s="14"/>
      <c r="S22" s="14"/>
      <c r="T22" s="14"/>
      <c r="U22" s="14"/>
    </row>
    <row r="23" spans="1:21" ht="15" customHeight="1">
      <c r="A23" s="16">
        <v>41307</v>
      </c>
      <c r="B23" s="14"/>
      <c r="C23" s="14"/>
      <c r="D23" s="14"/>
      <c r="E23" s="14"/>
      <c r="F23" s="14"/>
      <c r="G23" s="14"/>
      <c r="H23" s="14"/>
      <c r="I23" s="14"/>
      <c r="J23" s="14"/>
      <c r="K23" s="14"/>
      <c r="L23" s="14"/>
      <c r="M23" s="14"/>
      <c r="N23" s="14"/>
      <c r="O23" s="14"/>
      <c r="P23" s="14"/>
      <c r="Q23" s="14"/>
      <c r="R23" s="14"/>
      <c r="S23" s="14"/>
      <c r="T23" s="14"/>
      <c r="U23" s="14"/>
    </row>
    <row r="24" spans="1:21" ht="15" customHeight="1">
      <c r="A24" s="16">
        <v>41308</v>
      </c>
      <c r="B24" s="14"/>
      <c r="C24" s="14"/>
      <c r="D24" s="14"/>
      <c r="E24" s="14"/>
      <c r="F24" s="14"/>
      <c r="G24" s="14"/>
      <c r="H24" s="14"/>
      <c r="I24" s="14"/>
      <c r="J24" s="14"/>
      <c r="K24" s="14"/>
      <c r="L24" s="14"/>
      <c r="M24" s="14"/>
      <c r="N24" s="14"/>
      <c r="O24" s="14"/>
      <c r="P24" s="14"/>
      <c r="Q24" s="14"/>
      <c r="R24" s="14"/>
      <c r="S24" s="14"/>
      <c r="T24" s="14"/>
      <c r="U24" s="14"/>
    </row>
    <row r="25" spans="1:21" ht="15" customHeight="1">
      <c r="A25" s="16">
        <v>41309</v>
      </c>
      <c r="B25" s="14"/>
      <c r="C25" s="14"/>
      <c r="D25" s="14"/>
      <c r="E25" s="14"/>
      <c r="F25" s="14"/>
      <c r="G25" s="14"/>
      <c r="H25" s="14"/>
      <c r="I25" s="14"/>
      <c r="J25" s="14"/>
      <c r="K25" s="14"/>
      <c r="L25" s="14"/>
      <c r="M25" s="14"/>
      <c r="N25" s="14"/>
      <c r="O25" s="14"/>
      <c r="P25" s="14"/>
      <c r="Q25" s="14"/>
      <c r="R25" s="14"/>
      <c r="S25" s="14"/>
      <c r="T25" s="14"/>
      <c r="U25" s="14"/>
    </row>
    <row r="26" spans="1:21" ht="15" customHeight="1">
      <c r="A26" s="16">
        <v>41310</v>
      </c>
      <c r="B26" s="14"/>
      <c r="C26" s="14"/>
      <c r="D26" s="14"/>
      <c r="E26" s="14"/>
      <c r="F26" s="14"/>
      <c r="G26" s="14"/>
      <c r="H26" s="14"/>
      <c r="I26" s="14"/>
      <c r="J26" s="14"/>
      <c r="K26" s="14"/>
      <c r="L26" s="14"/>
      <c r="M26" s="14"/>
      <c r="N26" s="14"/>
      <c r="O26" s="14"/>
      <c r="P26" s="14"/>
      <c r="Q26" s="14"/>
      <c r="R26" s="14"/>
      <c r="S26" s="14"/>
      <c r="T26" s="14"/>
      <c r="U26" s="14"/>
    </row>
    <row r="27" spans="1:21" ht="15" customHeight="1">
      <c r="A27" s="16">
        <v>41311</v>
      </c>
      <c r="B27" s="14"/>
      <c r="C27" s="14"/>
      <c r="D27" s="14"/>
      <c r="E27" s="14"/>
      <c r="F27" s="14"/>
      <c r="G27" s="14"/>
      <c r="H27" s="14"/>
      <c r="I27" s="14"/>
      <c r="J27" s="14"/>
      <c r="K27" s="14"/>
      <c r="L27" s="14"/>
      <c r="M27" s="14"/>
      <c r="N27" s="14"/>
      <c r="O27" s="14"/>
      <c r="P27" s="14"/>
      <c r="Q27" s="14"/>
      <c r="R27" s="14"/>
      <c r="S27" s="14"/>
      <c r="T27" s="14"/>
      <c r="U27" s="14"/>
    </row>
    <row r="28" spans="1:21" ht="15" customHeight="1">
      <c r="A28" s="16">
        <v>41312</v>
      </c>
      <c r="B28" s="14"/>
      <c r="C28" s="14"/>
      <c r="D28" s="14"/>
      <c r="E28" s="14"/>
      <c r="F28" s="14"/>
      <c r="G28" s="14"/>
      <c r="H28" s="14"/>
      <c r="I28" s="14"/>
      <c r="J28" s="14"/>
      <c r="K28" s="14"/>
      <c r="L28" s="14"/>
      <c r="M28" s="14"/>
      <c r="N28" s="14"/>
      <c r="O28" s="14"/>
      <c r="P28" s="14"/>
      <c r="Q28" s="14"/>
      <c r="R28" s="14"/>
      <c r="S28" s="14"/>
      <c r="T28" s="14"/>
      <c r="U28" s="14"/>
    </row>
    <row r="29" spans="1:21" ht="15" customHeight="1">
      <c r="A29" s="16">
        <v>41313</v>
      </c>
      <c r="B29" s="14"/>
      <c r="C29" s="14"/>
      <c r="D29" s="14"/>
      <c r="E29" s="14"/>
      <c r="F29" s="14"/>
      <c r="G29" s="14"/>
      <c r="H29" s="14"/>
      <c r="I29" s="14"/>
      <c r="J29" s="14"/>
      <c r="K29" s="14"/>
      <c r="L29" s="14"/>
      <c r="M29" s="14"/>
      <c r="N29" s="14"/>
      <c r="O29" s="14"/>
      <c r="P29" s="14"/>
      <c r="Q29" s="14"/>
      <c r="R29" s="14"/>
      <c r="S29" s="14"/>
      <c r="T29" s="14"/>
      <c r="U29" s="14"/>
    </row>
    <row r="30" spans="1:21" ht="15" customHeight="1">
      <c r="A30" s="14" t="s">
        <v>28</v>
      </c>
      <c r="B30" s="14"/>
      <c r="C30" s="14"/>
      <c r="D30" s="14"/>
      <c r="E30" s="14"/>
      <c r="F30" s="14"/>
      <c r="G30" s="14"/>
      <c r="H30" s="14"/>
      <c r="I30" s="14"/>
      <c r="J30" s="14"/>
      <c r="K30" s="14"/>
      <c r="L30" s="14"/>
      <c r="M30" s="14"/>
      <c r="N30" s="14"/>
      <c r="O30" s="14"/>
      <c r="P30" s="14"/>
      <c r="Q30" s="14"/>
      <c r="R30" s="14"/>
      <c r="S30" s="14"/>
      <c r="T30" s="14"/>
      <c r="U30" s="14"/>
    </row>
    <row r="32" spans="1:4" ht="15" customHeight="1">
      <c r="A32" s="17" t="s">
        <v>24</v>
      </c>
      <c r="B32" s="17"/>
      <c r="C32" s="17" t="s">
        <v>36</v>
      </c>
      <c r="D32" s="17"/>
    </row>
    <row r="33" spans="1:4" ht="15" customHeight="1">
      <c r="A33" s="17" t="s">
        <v>26</v>
      </c>
      <c r="B33" s="17"/>
      <c r="C33" s="17" t="s">
        <v>29</v>
      </c>
      <c r="D33" s="17"/>
    </row>
    <row r="34" spans="1:4" ht="15" customHeight="1">
      <c r="A34" s="17" t="s">
        <v>27</v>
      </c>
      <c r="B34" s="17"/>
      <c r="C34" s="17" t="s">
        <v>30</v>
      </c>
      <c r="D34" s="17"/>
    </row>
    <row r="35" spans="1:4" ht="15" customHeight="1">
      <c r="A35" s="17"/>
      <c r="B35" s="17"/>
      <c r="C35" s="17"/>
      <c r="D35" s="17"/>
    </row>
  </sheetData>
  <mergeCells count="7">
    <mergeCell ref="A1:U1"/>
    <mergeCell ref="R2:U2"/>
    <mergeCell ref="A2:A3"/>
    <mergeCell ref="B2:E2"/>
    <mergeCell ref="F2:I2"/>
    <mergeCell ref="J2:M2"/>
    <mergeCell ref="N2:Q2"/>
  </mergeCells>
  <printOptions/>
  <pageMargins left="0.22" right="0.65" top="0.38" bottom="0.16" header="0.18" footer="0.17"/>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user</cp:lastModifiedBy>
  <cp:lastPrinted>2013-01-09T08:50:08Z</cp:lastPrinted>
  <dcterms:created xsi:type="dcterms:W3CDTF">2013-01-09T06:52:43Z</dcterms:created>
  <dcterms:modified xsi:type="dcterms:W3CDTF">2013-01-24T00:35:21Z</dcterms:modified>
  <cp:category/>
  <cp:version/>
  <cp:contentType/>
  <cp:contentStatus/>
</cp:coreProperties>
</file>